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JKratke\Documents\"/>
    </mc:Choice>
  </mc:AlternateContent>
  <bookViews>
    <workbookView xWindow="0" yWindow="0" windowWidth="20490" windowHeight="7455" tabRatio="771"/>
  </bookViews>
  <sheets>
    <sheet name="Overview&gt;Rev-Exp 05-13" sheetId="2" r:id="rId1"/>
    <sheet name="Overview Outturns by Agency" sheetId="4" r:id="rId2"/>
    <sheet name="2006-2007" sheetId="5" r:id="rId3"/>
    <sheet name="2008" sheetId="6" r:id="rId4"/>
    <sheet name="2009" sheetId="7" r:id="rId5"/>
    <sheet name="2010" sheetId="9" r:id="rId6"/>
    <sheet name="2011 (Jan-Jun)" sheetId="16" r:id="rId7"/>
    <sheet name="2011-12" sheetId="15" r:id="rId8"/>
    <sheet name="2012-13" sheetId="12" r:id="rId9"/>
    <sheet name="2013-14" sheetId="11" r:id="rId10"/>
    <sheet name="2014-15" sheetId="17" r:id="rId11"/>
  </sheets>
  <externalReferences>
    <externalReference r:id="rId12"/>
  </externalReferences>
  <definedNames>
    <definedName name="dbo_qry_Cascade1" localSheetId="6">#REF!</definedName>
    <definedName name="dbo_qry_Cascade1" localSheetId="7">#REF!</definedName>
    <definedName name="dbo_qry_Cascade1">#REF!</definedName>
    <definedName name="_xlnm.Print_Titles" localSheetId="4">'2009'!$B:$C,'2009'!$4:$4</definedName>
    <definedName name="_xlnm.Print_Titles" localSheetId="5">'2010'!$B:$C,'2010'!$5:$5</definedName>
    <definedName name="_xlnm.Print_Titles" localSheetId="6">'2011 (Jan-Jun)'!#REF!,'2011 (Jan-Jun)'!$4:$4</definedName>
    <definedName name="ProvinceTable">[1]Provinces!$A$2:$B$34</definedName>
    <definedName name="RawData">[1]RawData!$A$3:$AQ$35</definedName>
    <definedName name="Z_6B03018B_4CE4_416A_9ECD_037E04E3C0BD_.wvu.Cols" localSheetId="0" hidden="1">'Overview&gt;Rev-Exp 05-13'!#REF!,'Overview&gt;Rev-Exp 05-13'!#REF!,'Overview&gt;Rev-Exp 05-13'!#REF!,'Overview&gt;Rev-Exp 05-13'!$O:$O</definedName>
  </definedNames>
  <calcPr calcId="152511" calcOnSave="0"/>
</workbook>
</file>

<file path=xl/calcChain.xml><?xml version="1.0" encoding="utf-8"?>
<calcChain xmlns="http://schemas.openxmlformats.org/spreadsheetml/2006/main">
  <c r="W31" i="2" l="1"/>
  <c r="U30" i="2"/>
  <c r="C3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W14" i="2"/>
  <c r="W30" i="2"/>
  <c r="W9" i="2"/>
  <c r="V30" i="2"/>
  <c r="V9" i="2"/>
  <c r="V14" i="2"/>
  <c r="U14" i="2"/>
  <c r="T14" i="2"/>
  <c r="S14" i="2"/>
  <c r="R14" i="2"/>
  <c r="Q14" i="2"/>
  <c r="W21" i="2" l="1"/>
  <c r="H73" i="17"/>
  <c r="G73" i="17"/>
  <c r="H44" i="17"/>
  <c r="H43" i="17"/>
  <c r="D73" i="17"/>
  <c r="E73" i="17"/>
  <c r="F73" i="17"/>
  <c r="C73" i="17"/>
  <c r="C89" i="17" s="1"/>
  <c r="V31" i="2" l="1"/>
  <c r="H42" i="17"/>
  <c r="H8" i="17"/>
  <c r="H9" i="17"/>
  <c r="H10" i="17"/>
  <c r="H11" i="17"/>
  <c r="H12" i="17"/>
  <c r="H13" i="17"/>
  <c r="H7" i="17"/>
  <c r="H16" i="17"/>
  <c r="H17" i="17"/>
  <c r="H18" i="17"/>
  <c r="H19" i="17"/>
  <c r="H20" i="17"/>
  <c r="H21" i="17"/>
  <c r="H22" i="17"/>
  <c r="H23" i="17"/>
  <c r="H24" i="17"/>
  <c r="H15" i="17"/>
  <c r="H26" i="17"/>
  <c r="H25" i="17" s="1"/>
  <c r="H29" i="17"/>
  <c r="H30" i="17"/>
  <c r="H28" i="17"/>
  <c r="H33" i="17"/>
  <c r="H34" i="17"/>
  <c r="H32" i="17"/>
  <c r="H37" i="17"/>
  <c r="H38" i="17"/>
  <c r="H39" i="17"/>
  <c r="H40" i="17"/>
  <c r="H41" i="17"/>
  <c r="H36" i="17"/>
  <c r="H35" i="17" s="1"/>
  <c r="H57" i="17"/>
  <c r="H45" i="17"/>
  <c r="H46" i="17"/>
  <c r="H47" i="17"/>
  <c r="H48" i="17"/>
  <c r="H49" i="17"/>
  <c r="H50" i="17"/>
  <c r="H51" i="17"/>
  <c r="H52" i="17"/>
  <c r="H53" i="17"/>
  <c r="H54" i="17"/>
  <c r="H55" i="17"/>
  <c r="H27" i="17"/>
  <c r="H82" i="17"/>
  <c r="H83" i="17"/>
  <c r="H84" i="17"/>
  <c r="H85" i="17"/>
  <c r="H86" i="17"/>
  <c r="H87" i="17"/>
  <c r="H88" i="17"/>
  <c r="H81" i="17"/>
  <c r="H75" i="17"/>
  <c r="H76" i="17"/>
  <c r="H77" i="17"/>
  <c r="H78" i="17"/>
  <c r="H79" i="17"/>
  <c r="H74" i="17"/>
  <c r="H69" i="17"/>
  <c r="H70" i="17"/>
  <c r="H71" i="17"/>
  <c r="H72" i="17"/>
  <c r="H68" i="17"/>
  <c r="H58" i="17"/>
  <c r="H59" i="17"/>
  <c r="H60" i="17"/>
  <c r="H61" i="17"/>
  <c r="H62" i="17"/>
  <c r="H63" i="17"/>
  <c r="H64" i="17"/>
  <c r="H65" i="17"/>
  <c r="H66" i="17"/>
  <c r="D80" i="17"/>
  <c r="D89" i="17"/>
  <c r="D67" i="17"/>
  <c r="D56" i="17"/>
  <c r="D42" i="17"/>
  <c r="D35" i="17"/>
  <c r="D31" i="17"/>
  <c r="D27" i="17"/>
  <c r="D25" i="17"/>
  <c r="D14" i="17"/>
  <c r="D6" i="17"/>
  <c r="F14" i="17"/>
  <c r="F80" i="17"/>
  <c r="F67" i="17"/>
  <c r="F56" i="17"/>
  <c r="F42" i="17"/>
  <c r="F35" i="17"/>
  <c r="F31" i="17"/>
  <c r="F27" i="17"/>
  <c r="F25" i="17"/>
  <c r="F6" i="17"/>
  <c r="E14" i="17"/>
  <c r="E80" i="17"/>
  <c r="E67" i="17"/>
  <c r="E56" i="17"/>
  <c r="E42" i="17"/>
  <c r="E35" i="17"/>
  <c r="E31" i="17"/>
  <c r="E27" i="17"/>
  <c r="E25" i="17"/>
  <c r="E6" i="17"/>
  <c r="G80" i="17"/>
  <c r="G67" i="17"/>
  <c r="G56" i="17"/>
  <c r="G42" i="17"/>
  <c r="G35" i="17"/>
  <c r="G31" i="17"/>
  <c r="G27" i="17"/>
  <c r="G25" i="17"/>
  <c r="G14" i="17"/>
  <c r="G6" i="17"/>
  <c r="C80" i="17"/>
  <c r="C67" i="17"/>
  <c r="C56" i="17"/>
  <c r="C42" i="17"/>
  <c r="C35" i="17"/>
  <c r="C31" i="17"/>
  <c r="C27" i="17"/>
  <c r="C25" i="17"/>
  <c r="C14" i="17"/>
  <c r="C6" i="17"/>
  <c r="Q19" i="2"/>
  <c r="Q18" i="2"/>
  <c r="Q17" i="2"/>
  <c r="Q16" i="2"/>
  <c r="Q15" i="2"/>
  <c r="Q9" i="2"/>
  <c r="I30" i="2"/>
  <c r="H9" i="2"/>
  <c r="H31" i="2" s="1"/>
  <c r="H30" i="2"/>
  <c r="F30" i="2"/>
  <c r="F11" i="2"/>
  <c r="F9" i="2" s="1"/>
  <c r="F31" i="2" s="1"/>
  <c r="D30" i="2"/>
  <c r="D9" i="2"/>
  <c r="P1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C31" i="2"/>
  <c r="Q47" i="16"/>
  <c r="Q66" i="16"/>
  <c r="R66" i="16"/>
  <c r="P66" i="16"/>
  <c r="O66" i="16"/>
  <c r="N66" i="16"/>
  <c r="Q65" i="16"/>
  <c r="P65" i="16"/>
  <c r="O65" i="16"/>
  <c r="N65" i="16"/>
  <c r="Q64" i="16"/>
  <c r="R64" i="16"/>
  <c r="P64" i="16"/>
  <c r="O64" i="16"/>
  <c r="N64" i="16"/>
  <c r="Q63" i="16"/>
  <c r="R63" i="16"/>
  <c r="P63" i="16"/>
  <c r="O63" i="16"/>
  <c r="N63" i="16"/>
  <c r="Q62" i="16"/>
  <c r="R62" i="16"/>
  <c r="P62" i="16"/>
  <c r="O62" i="16"/>
  <c r="N62" i="16"/>
  <c r="Q61" i="16"/>
  <c r="R61" i="16"/>
  <c r="P61" i="16"/>
  <c r="O61" i="16"/>
  <c r="N61" i="16"/>
  <c r="Q60" i="16"/>
  <c r="R60" i="16"/>
  <c r="P60" i="16"/>
  <c r="O60" i="16"/>
  <c r="N60" i="16"/>
  <c r="Q59" i="16"/>
  <c r="R59" i="16"/>
  <c r="P59" i="16"/>
  <c r="O59" i="16"/>
  <c r="N59" i="16"/>
  <c r="Q58" i="16"/>
  <c r="R58" i="16"/>
  <c r="P58" i="16"/>
  <c r="O58" i="16"/>
  <c r="N58" i="16"/>
  <c r="Q57" i="16"/>
  <c r="R57" i="16"/>
  <c r="P57" i="16"/>
  <c r="O57" i="16"/>
  <c r="N57" i="16"/>
  <c r="Q56" i="16"/>
  <c r="R56" i="16"/>
  <c r="P56" i="16"/>
  <c r="O56" i="16"/>
  <c r="N56" i="16"/>
  <c r="Q55" i="16"/>
  <c r="R55" i="16"/>
  <c r="P55" i="16"/>
  <c r="O55" i="16"/>
  <c r="N55" i="16"/>
  <c r="Q54" i="16"/>
  <c r="R54" i="16"/>
  <c r="P54" i="16"/>
  <c r="O54" i="16"/>
  <c r="N54" i="16"/>
  <c r="Q53" i="16"/>
  <c r="R53" i="16"/>
  <c r="P53" i="16"/>
  <c r="O53" i="16"/>
  <c r="N53" i="16"/>
  <c r="Q52" i="16"/>
  <c r="R52" i="16"/>
  <c r="P52" i="16"/>
  <c r="O52" i="16"/>
  <c r="N52" i="16"/>
  <c r="Q51" i="16"/>
  <c r="R51" i="16"/>
  <c r="P51" i="16"/>
  <c r="O51" i="16"/>
  <c r="N51" i="16"/>
  <c r="Q50" i="16"/>
  <c r="R50" i="16"/>
  <c r="P50" i="16"/>
  <c r="O50" i="16"/>
  <c r="N50" i="16"/>
  <c r="Q49" i="16"/>
  <c r="R49" i="16"/>
  <c r="P49" i="16"/>
  <c r="O49" i="16"/>
  <c r="N49" i="16"/>
  <c r="Q48" i="16"/>
  <c r="R48" i="16"/>
  <c r="P48" i="16"/>
  <c r="O48" i="16"/>
  <c r="N48" i="16"/>
  <c r="R47" i="16"/>
  <c r="P47" i="16"/>
  <c r="O47" i="16"/>
  <c r="N47" i="16"/>
  <c r="Q46" i="16"/>
  <c r="R46" i="16"/>
  <c r="P46" i="16"/>
  <c r="O46" i="16"/>
  <c r="N46" i="16"/>
  <c r="Q45" i="16"/>
  <c r="R45" i="16"/>
  <c r="P45" i="16"/>
  <c r="O45" i="16"/>
  <c r="N45" i="16"/>
  <c r="Q44" i="16"/>
  <c r="R44" i="16"/>
  <c r="P44" i="16"/>
  <c r="O44" i="16"/>
  <c r="N44" i="16"/>
  <c r="Q43" i="16"/>
  <c r="R43" i="16"/>
  <c r="P43" i="16"/>
  <c r="O43" i="16"/>
  <c r="N43" i="16"/>
  <c r="Q42" i="16"/>
  <c r="R42" i="16"/>
  <c r="P42" i="16"/>
  <c r="O42" i="16"/>
  <c r="N42" i="16"/>
  <c r="Q41" i="16"/>
  <c r="R41" i="16"/>
  <c r="P41" i="16"/>
  <c r="O41" i="16"/>
  <c r="N41" i="16"/>
  <c r="Q40" i="16"/>
  <c r="R40" i="16"/>
  <c r="P40" i="16"/>
  <c r="O40" i="16"/>
  <c r="N40" i="16"/>
  <c r="Q39" i="16"/>
  <c r="R39" i="16"/>
  <c r="P39" i="16"/>
  <c r="O39" i="16"/>
  <c r="N39" i="16"/>
  <c r="Q38" i="16"/>
  <c r="R38" i="16"/>
  <c r="P38" i="16"/>
  <c r="O38" i="16"/>
  <c r="N38" i="16"/>
  <c r="Q37" i="16"/>
  <c r="R37" i="16"/>
  <c r="P37" i="16"/>
  <c r="O37" i="16"/>
  <c r="N37" i="16"/>
  <c r="Q36" i="16"/>
  <c r="R36" i="16"/>
  <c r="P36" i="16"/>
  <c r="O36" i="16"/>
  <c r="N36" i="16"/>
  <c r="Q35" i="16"/>
  <c r="R35" i="16"/>
  <c r="P35" i="16"/>
  <c r="O35" i="16"/>
  <c r="N35" i="16"/>
  <c r="Q34" i="16"/>
  <c r="R34" i="16"/>
  <c r="P34" i="16"/>
  <c r="O34" i="16"/>
  <c r="N34" i="16"/>
  <c r="Q33" i="16"/>
  <c r="R33" i="16"/>
  <c r="P33" i="16"/>
  <c r="O33" i="16"/>
  <c r="N33" i="16"/>
  <c r="Q32" i="16"/>
  <c r="R32" i="16"/>
  <c r="P32" i="16"/>
  <c r="O32" i="16"/>
  <c r="N32" i="16"/>
  <c r="Q31" i="16"/>
  <c r="R31" i="16"/>
  <c r="P31" i="16"/>
  <c r="O31" i="16"/>
  <c r="N31" i="16"/>
  <c r="Q30" i="16"/>
  <c r="R30" i="16"/>
  <c r="P30" i="16"/>
  <c r="O30" i="16"/>
  <c r="N30" i="16"/>
  <c r="Q29" i="16"/>
  <c r="R29" i="16"/>
  <c r="P29" i="16"/>
  <c r="O29" i="16"/>
  <c r="N29" i="16"/>
  <c r="Q28" i="16"/>
  <c r="R28" i="16"/>
  <c r="P28" i="16"/>
  <c r="O28" i="16"/>
  <c r="N28" i="16"/>
  <c r="Q27" i="16"/>
  <c r="R27" i="16"/>
  <c r="P27" i="16"/>
  <c r="O27" i="16"/>
  <c r="N27" i="16"/>
  <c r="Q26" i="16"/>
  <c r="R26" i="16"/>
  <c r="P26" i="16"/>
  <c r="O26" i="16"/>
  <c r="N26" i="16"/>
  <c r="Q25" i="16"/>
  <c r="R25" i="16"/>
  <c r="P25" i="16"/>
  <c r="O25" i="16"/>
  <c r="N25" i="16"/>
  <c r="Q24" i="16"/>
  <c r="R24" i="16"/>
  <c r="P24" i="16"/>
  <c r="O24" i="16"/>
  <c r="N24" i="16"/>
  <c r="Q23" i="16"/>
  <c r="R23" i="16"/>
  <c r="P23" i="16"/>
  <c r="O23" i="16"/>
  <c r="N23" i="16"/>
  <c r="Q22" i="16"/>
  <c r="R22" i="16"/>
  <c r="P22" i="16"/>
  <c r="O22" i="16"/>
  <c r="N22" i="16"/>
  <c r="Q21" i="16"/>
  <c r="R21" i="16"/>
  <c r="P21" i="16"/>
  <c r="O21" i="16"/>
  <c r="N21" i="16"/>
  <c r="Q20" i="16"/>
  <c r="R20" i="16"/>
  <c r="P20" i="16"/>
  <c r="O20" i="16"/>
  <c r="N20" i="16"/>
  <c r="Q19" i="16"/>
  <c r="R19" i="16"/>
  <c r="P19" i="16"/>
  <c r="O19" i="16"/>
  <c r="N19" i="16"/>
  <c r="Q18" i="16"/>
  <c r="R18" i="16"/>
  <c r="P18" i="16"/>
  <c r="O18" i="16"/>
  <c r="N18" i="16"/>
  <c r="Q17" i="16"/>
  <c r="R17" i="16"/>
  <c r="P17" i="16"/>
  <c r="O17" i="16"/>
  <c r="N17" i="16"/>
  <c r="Q16" i="16"/>
  <c r="R16" i="16"/>
  <c r="P16" i="16"/>
  <c r="O16" i="16"/>
  <c r="N16" i="16"/>
  <c r="Q15" i="16"/>
  <c r="R15" i="16"/>
  <c r="P15" i="16"/>
  <c r="O15" i="16"/>
  <c r="N15" i="16"/>
  <c r="Q14" i="16"/>
  <c r="R14" i="16"/>
  <c r="P14" i="16"/>
  <c r="O14" i="16"/>
  <c r="N14" i="16"/>
  <c r="Q13" i="16"/>
  <c r="R13" i="16"/>
  <c r="P13" i="16"/>
  <c r="O13" i="16"/>
  <c r="N13" i="16"/>
  <c r="Q12" i="16"/>
  <c r="R12" i="16"/>
  <c r="P12" i="16"/>
  <c r="O12" i="16"/>
  <c r="N12" i="16"/>
  <c r="Q11" i="16"/>
  <c r="R11" i="16"/>
  <c r="P11" i="16"/>
  <c r="O11" i="16"/>
  <c r="N11" i="16"/>
  <c r="Q10" i="16"/>
  <c r="R10" i="16"/>
  <c r="P10" i="16"/>
  <c r="O10" i="16"/>
  <c r="N10" i="16"/>
  <c r="Q9" i="16"/>
  <c r="R9" i="16"/>
  <c r="P9" i="16"/>
  <c r="O9" i="16"/>
  <c r="N9" i="16"/>
  <c r="Q8" i="16"/>
  <c r="R8" i="16"/>
  <c r="P8" i="16"/>
  <c r="O8" i="16"/>
  <c r="N8" i="16"/>
  <c r="Q7" i="16"/>
  <c r="R7" i="16"/>
  <c r="P7" i="16"/>
  <c r="O7" i="16"/>
  <c r="N7" i="16"/>
  <c r="Q6" i="16"/>
  <c r="R6" i="16"/>
  <c r="P6" i="16"/>
  <c r="O6" i="16"/>
  <c r="N6" i="16"/>
  <c r="S30" i="2"/>
  <c r="T30" i="2"/>
  <c r="S12" i="2"/>
  <c r="S9" i="2" s="1"/>
  <c r="O30" i="2"/>
  <c r="S58" i="9"/>
  <c r="S61" i="9"/>
  <c r="X61" i="9"/>
  <c r="Y61" i="9"/>
  <c r="R61" i="9"/>
  <c r="W61" i="9"/>
  <c r="Q61" i="9"/>
  <c r="V61" i="9"/>
  <c r="P61" i="9"/>
  <c r="U61" i="9"/>
  <c r="X58" i="9"/>
  <c r="Y58" i="9"/>
  <c r="V58" i="9"/>
  <c r="Y60" i="9"/>
  <c r="Y59" i="9"/>
  <c r="X57" i="9"/>
  <c r="Y57" i="9"/>
  <c r="X56" i="9"/>
  <c r="Y56" i="9"/>
  <c r="X55" i="9"/>
  <c r="Y55" i="9"/>
  <c r="X54" i="9"/>
  <c r="Y54" i="9"/>
  <c r="X53" i="9"/>
  <c r="Y53" i="9"/>
  <c r="X52" i="9"/>
  <c r="Y52" i="9"/>
  <c r="X51" i="9"/>
  <c r="Y51" i="9"/>
  <c r="X50" i="9"/>
  <c r="Y50" i="9"/>
  <c r="X49" i="9"/>
  <c r="Y49" i="9"/>
  <c r="X48" i="9"/>
  <c r="Y48" i="9"/>
  <c r="X47" i="9"/>
  <c r="Y47" i="9"/>
  <c r="X45" i="9"/>
  <c r="Y45" i="9"/>
  <c r="X44" i="9"/>
  <c r="Y44" i="9"/>
  <c r="X43" i="9"/>
  <c r="Y43" i="9"/>
  <c r="X42" i="9"/>
  <c r="Y42" i="9"/>
  <c r="X41" i="9"/>
  <c r="Y41" i="9"/>
  <c r="X40" i="9"/>
  <c r="Y40" i="9"/>
  <c r="X39" i="9"/>
  <c r="Y39" i="9"/>
  <c r="X38" i="9"/>
  <c r="Y38" i="9"/>
  <c r="X37" i="9"/>
  <c r="Y37" i="9"/>
  <c r="X36" i="9"/>
  <c r="Y36" i="9"/>
  <c r="X35" i="9"/>
  <c r="Y35" i="9"/>
  <c r="X34" i="9"/>
  <c r="Y34" i="9"/>
  <c r="X33" i="9"/>
  <c r="Y33" i="9"/>
  <c r="X32" i="9"/>
  <c r="Y32" i="9"/>
  <c r="X31" i="9"/>
  <c r="Y31" i="9"/>
  <c r="X30" i="9"/>
  <c r="Y30" i="9"/>
  <c r="X29" i="9"/>
  <c r="Y29" i="9"/>
  <c r="X28" i="9"/>
  <c r="Y28" i="9"/>
  <c r="X27" i="9"/>
  <c r="Y27" i="9"/>
  <c r="X26" i="9"/>
  <c r="Y26" i="9"/>
  <c r="X25" i="9"/>
  <c r="Y25" i="9"/>
  <c r="X24" i="9"/>
  <c r="Y24" i="9"/>
  <c r="X23" i="9"/>
  <c r="Y23" i="9"/>
  <c r="X22" i="9"/>
  <c r="Y22" i="9"/>
  <c r="X21" i="9"/>
  <c r="Y21" i="9"/>
  <c r="X20" i="9"/>
  <c r="Y20" i="9"/>
  <c r="X19" i="9"/>
  <c r="Y19" i="9"/>
  <c r="X18" i="9"/>
  <c r="Y18" i="9"/>
  <c r="X17" i="9"/>
  <c r="Y17" i="9"/>
  <c r="X16" i="9"/>
  <c r="Y16" i="9"/>
  <c r="X15" i="9"/>
  <c r="Y15" i="9"/>
  <c r="X14" i="9"/>
  <c r="Y14" i="9"/>
  <c r="X13" i="9"/>
  <c r="Y13" i="9"/>
  <c r="X12" i="9"/>
  <c r="Y12" i="9"/>
  <c r="X11" i="9"/>
  <c r="Y11" i="9"/>
  <c r="X10" i="9"/>
  <c r="Y10" i="9"/>
  <c r="X9" i="9"/>
  <c r="Y9" i="9"/>
  <c r="X8" i="9"/>
  <c r="Y8" i="9"/>
  <c r="X7" i="9"/>
  <c r="Y7" i="9"/>
  <c r="X6" i="9"/>
  <c r="Y6" i="9"/>
  <c r="W57" i="9"/>
  <c r="V57" i="9"/>
  <c r="U57" i="9"/>
  <c r="W56" i="9"/>
  <c r="V56" i="9"/>
  <c r="U56" i="9"/>
  <c r="W55" i="9"/>
  <c r="V55" i="9"/>
  <c r="U55" i="9"/>
  <c r="W54" i="9"/>
  <c r="V54" i="9"/>
  <c r="U54" i="9"/>
  <c r="W53" i="9"/>
  <c r="V53" i="9"/>
  <c r="U53" i="9"/>
  <c r="W52" i="9"/>
  <c r="V52" i="9"/>
  <c r="U52" i="9"/>
  <c r="W51" i="9"/>
  <c r="V51" i="9"/>
  <c r="U51" i="9"/>
  <c r="W50" i="9"/>
  <c r="V50" i="9"/>
  <c r="U50" i="9"/>
  <c r="W49" i="9"/>
  <c r="V49" i="9"/>
  <c r="U49" i="9"/>
  <c r="W48" i="9"/>
  <c r="V48" i="9"/>
  <c r="U48" i="9"/>
  <c r="W47" i="9"/>
  <c r="V47" i="9"/>
  <c r="U47" i="9"/>
  <c r="W45" i="9"/>
  <c r="V45" i="9"/>
  <c r="U45" i="9"/>
  <c r="W44" i="9"/>
  <c r="V44" i="9"/>
  <c r="U44" i="9"/>
  <c r="W43" i="9"/>
  <c r="V43" i="9"/>
  <c r="U43" i="9"/>
  <c r="W42" i="9"/>
  <c r="V42" i="9"/>
  <c r="U42" i="9"/>
  <c r="W41" i="9"/>
  <c r="V41" i="9"/>
  <c r="U41" i="9"/>
  <c r="W40" i="9"/>
  <c r="V40" i="9"/>
  <c r="U40" i="9"/>
  <c r="W39" i="9"/>
  <c r="V39" i="9"/>
  <c r="U39" i="9"/>
  <c r="W38" i="9"/>
  <c r="V38" i="9"/>
  <c r="U38" i="9"/>
  <c r="W37" i="9"/>
  <c r="V37" i="9"/>
  <c r="U37" i="9"/>
  <c r="W36" i="9"/>
  <c r="V36" i="9"/>
  <c r="U36" i="9"/>
  <c r="W35" i="9"/>
  <c r="V35" i="9"/>
  <c r="U35" i="9"/>
  <c r="W34" i="9"/>
  <c r="V34" i="9"/>
  <c r="U34" i="9"/>
  <c r="W33" i="9"/>
  <c r="V33" i="9"/>
  <c r="U33" i="9"/>
  <c r="W32" i="9"/>
  <c r="V32" i="9"/>
  <c r="U32" i="9"/>
  <c r="W31" i="9"/>
  <c r="V31" i="9"/>
  <c r="U31" i="9"/>
  <c r="W30" i="9"/>
  <c r="V30" i="9"/>
  <c r="U30" i="9"/>
  <c r="W29" i="9"/>
  <c r="V29" i="9"/>
  <c r="U29" i="9"/>
  <c r="W28" i="9"/>
  <c r="V28" i="9"/>
  <c r="U28" i="9"/>
  <c r="W27" i="9"/>
  <c r="V27" i="9"/>
  <c r="U27" i="9"/>
  <c r="W26" i="9"/>
  <c r="V26" i="9"/>
  <c r="U26" i="9"/>
  <c r="W25" i="9"/>
  <c r="V25" i="9"/>
  <c r="U25" i="9"/>
  <c r="W24" i="9"/>
  <c r="V24" i="9"/>
  <c r="U24" i="9"/>
  <c r="W23" i="9"/>
  <c r="V23" i="9"/>
  <c r="U23" i="9"/>
  <c r="W22" i="9"/>
  <c r="V22" i="9"/>
  <c r="U22" i="9"/>
  <c r="W21" i="9"/>
  <c r="V21" i="9"/>
  <c r="U21" i="9"/>
  <c r="W20" i="9"/>
  <c r="V20" i="9"/>
  <c r="U20" i="9"/>
  <c r="W19" i="9"/>
  <c r="V19" i="9"/>
  <c r="U19" i="9"/>
  <c r="W18" i="9"/>
  <c r="V18" i="9"/>
  <c r="U18" i="9"/>
  <c r="W17" i="9"/>
  <c r="V17" i="9"/>
  <c r="U17" i="9"/>
  <c r="W16" i="9"/>
  <c r="V16" i="9"/>
  <c r="U16" i="9"/>
  <c r="W15" i="9"/>
  <c r="V15" i="9"/>
  <c r="U15" i="9"/>
  <c r="W14" i="9"/>
  <c r="V14" i="9"/>
  <c r="U14" i="9"/>
  <c r="W13" i="9"/>
  <c r="V13" i="9"/>
  <c r="U13" i="9"/>
  <c r="W12" i="9"/>
  <c r="V12" i="9"/>
  <c r="U12" i="9"/>
  <c r="W11" i="9"/>
  <c r="V11" i="9"/>
  <c r="U11" i="9"/>
  <c r="W10" i="9"/>
  <c r="V10" i="9"/>
  <c r="U10" i="9"/>
  <c r="W9" i="9"/>
  <c r="V9" i="9"/>
  <c r="U9" i="9"/>
  <c r="W8" i="9"/>
  <c r="V8" i="9"/>
  <c r="U8" i="9"/>
  <c r="W7" i="9"/>
  <c r="V7" i="9"/>
  <c r="U7" i="9"/>
  <c r="W6" i="9"/>
  <c r="V6" i="9"/>
  <c r="U6" i="9"/>
  <c r="X75" i="15"/>
  <c r="Y75" i="15"/>
  <c r="X73" i="15"/>
  <c r="Y73" i="15"/>
  <c r="X72" i="15"/>
  <c r="Y72" i="15"/>
  <c r="X71" i="15"/>
  <c r="Y71" i="15"/>
  <c r="X70" i="15"/>
  <c r="Y70" i="15"/>
  <c r="X69" i="15"/>
  <c r="Y69" i="15"/>
  <c r="X68" i="15"/>
  <c r="Y68" i="15"/>
  <c r="X67" i="15"/>
  <c r="Y67" i="15"/>
  <c r="X66" i="15"/>
  <c r="Y66" i="15"/>
  <c r="X65" i="15"/>
  <c r="Y65" i="15"/>
  <c r="X64" i="15"/>
  <c r="Y64" i="15"/>
  <c r="X63" i="15"/>
  <c r="Y63" i="15"/>
  <c r="X62" i="15"/>
  <c r="Y62" i="15"/>
  <c r="X61" i="15"/>
  <c r="Y61" i="15"/>
  <c r="X60" i="15"/>
  <c r="Y60" i="15"/>
  <c r="X59" i="15"/>
  <c r="Y59" i="15"/>
  <c r="X58" i="15"/>
  <c r="Y58" i="15"/>
  <c r="X57" i="15"/>
  <c r="Y57" i="15"/>
  <c r="X56" i="15"/>
  <c r="Y56" i="15"/>
  <c r="X55" i="15"/>
  <c r="Y55" i="15"/>
  <c r="X54" i="15"/>
  <c r="Y54" i="15"/>
  <c r="X53" i="15"/>
  <c r="Y53" i="15"/>
  <c r="X52" i="15"/>
  <c r="Y52" i="15"/>
  <c r="X51" i="15"/>
  <c r="Y51" i="15"/>
  <c r="X50" i="15"/>
  <c r="Y50" i="15"/>
  <c r="X49" i="15"/>
  <c r="Y49" i="15"/>
  <c r="X48" i="15"/>
  <c r="Y48" i="15"/>
  <c r="X47" i="15"/>
  <c r="Y47" i="15"/>
  <c r="X46" i="15"/>
  <c r="Y46" i="15"/>
  <c r="X45" i="15"/>
  <c r="Y45" i="15"/>
  <c r="X44" i="15"/>
  <c r="Y44" i="15"/>
  <c r="X43" i="15"/>
  <c r="Y43" i="15"/>
  <c r="X42" i="15"/>
  <c r="Y42" i="15"/>
  <c r="X41" i="15"/>
  <c r="Y41" i="15"/>
  <c r="X40" i="15"/>
  <c r="Y40" i="15"/>
  <c r="X39" i="15"/>
  <c r="Y39" i="15"/>
  <c r="X38" i="15"/>
  <c r="Y38" i="15"/>
  <c r="X37" i="15"/>
  <c r="Y37" i="15"/>
  <c r="X36" i="15"/>
  <c r="Y36" i="15"/>
  <c r="X35" i="15"/>
  <c r="Y35" i="15"/>
  <c r="X34" i="15"/>
  <c r="Y34" i="15"/>
  <c r="X33" i="15"/>
  <c r="Y33" i="15"/>
  <c r="X32" i="15"/>
  <c r="Y32" i="15"/>
  <c r="X31" i="15"/>
  <c r="Y31" i="15"/>
  <c r="X30" i="15"/>
  <c r="Y30" i="15"/>
  <c r="X29" i="15"/>
  <c r="Y29" i="15"/>
  <c r="X28" i="15"/>
  <c r="Y28" i="15"/>
  <c r="X27" i="15"/>
  <c r="Y27" i="15"/>
  <c r="X26" i="15"/>
  <c r="Y26" i="15"/>
  <c r="X25" i="15"/>
  <c r="Y25" i="15"/>
  <c r="X24" i="15"/>
  <c r="Y24" i="15"/>
  <c r="X23" i="15"/>
  <c r="Y23" i="15"/>
  <c r="X22" i="15"/>
  <c r="Y22" i="15"/>
  <c r="X21" i="15"/>
  <c r="Y21" i="15"/>
  <c r="X20" i="15"/>
  <c r="Y20" i="15"/>
  <c r="X19" i="15"/>
  <c r="Y19" i="15"/>
  <c r="X18" i="15"/>
  <c r="Y18" i="15"/>
  <c r="X17" i="15"/>
  <c r="Y17" i="15"/>
  <c r="X16" i="15"/>
  <c r="Y16" i="15"/>
  <c r="X15" i="15"/>
  <c r="Y15" i="15"/>
  <c r="X14" i="15"/>
  <c r="Y14" i="15"/>
  <c r="X13" i="15"/>
  <c r="Y13" i="15"/>
  <c r="X12" i="15"/>
  <c r="Y12" i="15"/>
  <c r="X11" i="15"/>
  <c r="Y11" i="15"/>
  <c r="X10" i="15"/>
  <c r="Y10" i="15"/>
  <c r="X9" i="15"/>
  <c r="Y9" i="15"/>
  <c r="X8" i="15"/>
  <c r="Y8" i="15"/>
  <c r="X7" i="15"/>
  <c r="Y7" i="15"/>
  <c r="X6" i="15"/>
  <c r="Y6" i="15"/>
  <c r="X74" i="15"/>
  <c r="T58" i="15"/>
  <c r="W75" i="15"/>
  <c r="V75" i="15"/>
  <c r="U75" i="15"/>
  <c r="T75" i="15"/>
  <c r="S75" i="15"/>
  <c r="W74" i="15"/>
  <c r="V74" i="15"/>
  <c r="U74" i="15"/>
  <c r="T74" i="15"/>
  <c r="S74" i="15"/>
  <c r="W73" i="15"/>
  <c r="V73" i="15"/>
  <c r="U73" i="15"/>
  <c r="T73" i="15"/>
  <c r="S73" i="15"/>
  <c r="W72" i="15"/>
  <c r="V72" i="15"/>
  <c r="U72" i="15"/>
  <c r="T72" i="15"/>
  <c r="S72" i="15"/>
  <c r="W71" i="15"/>
  <c r="V71" i="15"/>
  <c r="U71" i="15"/>
  <c r="T71" i="15"/>
  <c r="S71" i="15"/>
  <c r="W70" i="15"/>
  <c r="V70" i="15"/>
  <c r="U70" i="15"/>
  <c r="T70" i="15"/>
  <c r="S70" i="15"/>
  <c r="W69" i="15"/>
  <c r="V69" i="15"/>
  <c r="U69" i="15"/>
  <c r="T69" i="15"/>
  <c r="S69" i="15"/>
  <c r="W68" i="15"/>
  <c r="V68" i="15"/>
  <c r="U68" i="15"/>
  <c r="T68" i="15"/>
  <c r="S68" i="15"/>
  <c r="W67" i="15"/>
  <c r="V67" i="15"/>
  <c r="U67" i="15"/>
  <c r="T67" i="15"/>
  <c r="S67" i="15"/>
  <c r="W66" i="15"/>
  <c r="V66" i="15"/>
  <c r="U66" i="15"/>
  <c r="T66" i="15"/>
  <c r="S66" i="15"/>
  <c r="W65" i="15"/>
  <c r="V65" i="15"/>
  <c r="U65" i="15"/>
  <c r="T65" i="15"/>
  <c r="S65" i="15"/>
  <c r="W64" i="15"/>
  <c r="V64" i="15"/>
  <c r="U64" i="15"/>
  <c r="T64" i="15"/>
  <c r="S64" i="15"/>
  <c r="W63" i="15"/>
  <c r="V63" i="15"/>
  <c r="U63" i="15"/>
  <c r="T63" i="15"/>
  <c r="S63" i="15"/>
  <c r="W62" i="15"/>
  <c r="V62" i="15"/>
  <c r="U62" i="15"/>
  <c r="T62" i="15"/>
  <c r="S62" i="15"/>
  <c r="W61" i="15"/>
  <c r="V61" i="15"/>
  <c r="U61" i="15"/>
  <c r="T61" i="15"/>
  <c r="S61" i="15"/>
  <c r="W60" i="15"/>
  <c r="V60" i="15"/>
  <c r="U60" i="15"/>
  <c r="T60" i="15"/>
  <c r="S60" i="15"/>
  <c r="W59" i="15"/>
  <c r="V59" i="15"/>
  <c r="U59" i="15"/>
  <c r="T59" i="15"/>
  <c r="S59" i="15"/>
  <c r="W58" i="15"/>
  <c r="V58" i="15"/>
  <c r="U58" i="15"/>
  <c r="S58" i="15"/>
  <c r="W57" i="15"/>
  <c r="V57" i="15"/>
  <c r="U57" i="15"/>
  <c r="T57" i="15"/>
  <c r="S57" i="15"/>
  <c r="W56" i="15"/>
  <c r="V56" i="15"/>
  <c r="U56" i="15"/>
  <c r="T56" i="15"/>
  <c r="S56" i="15"/>
  <c r="W55" i="15"/>
  <c r="V55" i="15"/>
  <c r="U55" i="15"/>
  <c r="T55" i="15"/>
  <c r="S55" i="15"/>
  <c r="W54" i="15"/>
  <c r="V54" i="15"/>
  <c r="U54" i="15"/>
  <c r="T54" i="15"/>
  <c r="S54" i="15"/>
  <c r="W53" i="15"/>
  <c r="V53" i="15"/>
  <c r="U53" i="15"/>
  <c r="T53" i="15"/>
  <c r="S53" i="15"/>
  <c r="W52" i="15"/>
  <c r="V52" i="15"/>
  <c r="U52" i="15"/>
  <c r="T52" i="15"/>
  <c r="S52" i="15"/>
  <c r="W51" i="15"/>
  <c r="V51" i="15"/>
  <c r="U51" i="15"/>
  <c r="T51" i="15"/>
  <c r="S51" i="15"/>
  <c r="W50" i="15"/>
  <c r="V50" i="15"/>
  <c r="U50" i="15"/>
  <c r="T50" i="15"/>
  <c r="S50" i="15"/>
  <c r="W49" i="15"/>
  <c r="V49" i="15"/>
  <c r="U49" i="15"/>
  <c r="T49" i="15"/>
  <c r="S49" i="15"/>
  <c r="W48" i="15"/>
  <c r="V48" i="15"/>
  <c r="U48" i="15"/>
  <c r="T48" i="15"/>
  <c r="S48" i="15"/>
  <c r="W47" i="15"/>
  <c r="V47" i="15"/>
  <c r="U47" i="15"/>
  <c r="T47" i="15"/>
  <c r="S47" i="15"/>
  <c r="W46" i="15"/>
  <c r="V46" i="15"/>
  <c r="U46" i="15"/>
  <c r="T46" i="15"/>
  <c r="S46" i="15"/>
  <c r="W45" i="15"/>
  <c r="V45" i="15"/>
  <c r="U45" i="15"/>
  <c r="T45" i="15"/>
  <c r="S45" i="15"/>
  <c r="W44" i="15"/>
  <c r="V44" i="15"/>
  <c r="U44" i="15"/>
  <c r="T44" i="15"/>
  <c r="S44" i="15"/>
  <c r="W43" i="15"/>
  <c r="V43" i="15"/>
  <c r="U43" i="15"/>
  <c r="T43" i="15"/>
  <c r="S43" i="15"/>
  <c r="W42" i="15"/>
  <c r="V42" i="15"/>
  <c r="U42" i="15"/>
  <c r="T42" i="15"/>
  <c r="S42" i="15"/>
  <c r="W41" i="15"/>
  <c r="V41" i="15"/>
  <c r="U41" i="15"/>
  <c r="T41" i="15"/>
  <c r="S41" i="15"/>
  <c r="W40" i="15"/>
  <c r="V40" i="15"/>
  <c r="U40" i="15"/>
  <c r="T40" i="15"/>
  <c r="S40" i="15"/>
  <c r="W39" i="15"/>
  <c r="V39" i="15"/>
  <c r="U39" i="15"/>
  <c r="T39" i="15"/>
  <c r="S39" i="15"/>
  <c r="W38" i="15"/>
  <c r="V38" i="15"/>
  <c r="U38" i="15"/>
  <c r="T38" i="15"/>
  <c r="S38" i="15"/>
  <c r="W37" i="15"/>
  <c r="V37" i="15"/>
  <c r="U37" i="15"/>
  <c r="T37" i="15"/>
  <c r="S37" i="15"/>
  <c r="W36" i="15"/>
  <c r="V36" i="15"/>
  <c r="U36" i="15"/>
  <c r="T36" i="15"/>
  <c r="S36" i="15"/>
  <c r="W35" i="15"/>
  <c r="V35" i="15"/>
  <c r="U35" i="15"/>
  <c r="T35" i="15"/>
  <c r="S35" i="15"/>
  <c r="W34" i="15"/>
  <c r="V34" i="15"/>
  <c r="U34" i="15"/>
  <c r="T34" i="15"/>
  <c r="S34" i="15"/>
  <c r="W33" i="15"/>
  <c r="V33" i="15"/>
  <c r="U33" i="15"/>
  <c r="T33" i="15"/>
  <c r="S33" i="15"/>
  <c r="W32" i="15"/>
  <c r="V32" i="15"/>
  <c r="U32" i="15"/>
  <c r="T32" i="15"/>
  <c r="S32" i="15"/>
  <c r="W31" i="15"/>
  <c r="V31" i="15"/>
  <c r="U31" i="15"/>
  <c r="T31" i="15"/>
  <c r="S31" i="15"/>
  <c r="W30" i="15"/>
  <c r="V30" i="15"/>
  <c r="U30" i="15"/>
  <c r="T30" i="15"/>
  <c r="S30" i="15"/>
  <c r="W29" i="15"/>
  <c r="V29" i="15"/>
  <c r="U29" i="15"/>
  <c r="T29" i="15"/>
  <c r="S29" i="15"/>
  <c r="W28" i="15"/>
  <c r="V28" i="15"/>
  <c r="U28" i="15"/>
  <c r="T28" i="15"/>
  <c r="S28" i="15"/>
  <c r="W27" i="15"/>
  <c r="V27" i="15"/>
  <c r="U27" i="15"/>
  <c r="T27" i="15"/>
  <c r="S27" i="15"/>
  <c r="W26" i="15"/>
  <c r="V26" i="15"/>
  <c r="U26" i="15"/>
  <c r="T26" i="15"/>
  <c r="S26" i="15"/>
  <c r="W25" i="15"/>
  <c r="V25" i="15"/>
  <c r="U25" i="15"/>
  <c r="T25" i="15"/>
  <c r="S25" i="15"/>
  <c r="W24" i="15"/>
  <c r="V24" i="15"/>
  <c r="U24" i="15"/>
  <c r="T24" i="15"/>
  <c r="S24" i="15"/>
  <c r="W23" i="15"/>
  <c r="V23" i="15"/>
  <c r="U23" i="15"/>
  <c r="T23" i="15"/>
  <c r="S23" i="15"/>
  <c r="W22" i="15"/>
  <c r="V22" i="15"/>
  <c r="U22" i="15"/>
  <c r="T22" i="15"/>
  <c r="S22" i="15"/>
  <c r="W21" i="15"/>
  <c r="V21" i="15"/>
  <c r="U21" i="15"/>
  <c r="T21" i="15"/>
  <c r="S21" i="15"/>
  <c r="W20" i="15"/>
  <c r="V20" i="15"/>
  <c r="U20" i="15"/>
  <c r="T20" i="15"/>
  <c r="S20" i="15"/>
  <c r="W19" i="15"/>
  <c r="V19" i="15"/>
  <c r="U19" i="15"/>
  <c r="T19" i="15"/>
  <c r="S19" i="15"/>
  <c r="W18" i="15"/>
  <c r="V18" i="15"/>
  <c r="U18" i="15"/>
  <c r="T18" i="15"/>
  <c r="S18" i="15"/>
  <c r="W17" i="15"/>
  <c r="V17" i="15"/>
  <c r="U17" i="15"/>
  <c r="T17" i="15"/>
  <c r="S17" i="15"/>
  <c r="W16" i="15"/>
  <c r="V16" i="15"/>
  <c r="U16" i="15"/>
  <c r="T16" i="15"/>
  <c r="S16" i="15"/>
  <c r="W15" i="15"/>
  <c r="V15" i="15"/>
  <c r="U15" i="15"/>
  <c r="T15" i="15"/>
  <c r="S15" i="15"/>
  <c r="W14" i="15"/>
  <c r="V14" i="15"/>
  <c r="U14" i="15"/>
  <c r="T14" i="15"/>
  <c r="S14" i="15"/>
  <c r="W13" i="15"/>
  <c r="V13" i="15"/>
  <c r="U13" i="15"/>
  <c r="T13" i="15"/>
  <c r="S13" i="15"/>
  <c r="W12" i="15"/>
  <c r="V12" i="15"/>
  <c r="U12" i="15"/>
  <c r="T12" i="15"/>
  <c r="S12" i="15"/>
  <c r="W11" i="15"/>
  <c r="V11" i="15"/>
  <c r="U11" i="15"/>
  <c r="T11" i="15"/>
  <c r="S11" i="15"/>
  <c r="W10" i="15"/>
  <c r="V10" i="15"/>
  <c r="U10" i="15"/>
  <c r="T10" i="15"/>
  <c r="S10" i="15"/>
  <c r="W9" i="15"/>
  <c r="V9" i="15"/>
  <c r="U9" i="15"/>
  <c r="T9" i="15"/>
  <c r="S9" i="15"/>
  <c r="W8" i="15"/>
  <c r="V8" i="15"/>
  <c r="U8" i="15"/>
  <c r="T8" i="15"/>
  <c r="S8" i="15"/>
  <c r="W7" i="15"/>
  <c r="V7" i="15"/>
  <c r="U7" i="15"/>
  <c r="T7" i="15"/>
  <c r="S7" i="15"/>
  <c r="W6" i="15"/>
  <c r="V6" i="15"/>
  <c r="U6" i="15"/>
  <c r="T6" i="15"/>
  <c r="S6" i="15"/>
  <c r="R8" i="12"/>
  <c r="P8" i="6"/>
  <c r="Y8" i="6"/>
  <c r="V54" i="6"/>
  <c r="Q54" i="6"/>
  <c r="Z54" i="6"/>
  <c r="W7" i="12"/>
  <c r="X7" i="12"/>
  <c r="W8" i="12"/>
  <c r="X8" i="12"/>
  <c r="W9" i="12"/>
  <c r="X9" i="12"/>
  <c r="W10" i="12"/>
  <c r="X10" i="12"/>
  <c r="W11" i="12"/>
  <c r="X11" i="12"/>
  <c r="W13" i="12"/>
  <c r="X13" i="12"/>
  <c r="W14" i="12"/>
  <c r="X14" i="12"/>
  <c r="W15" i="12"/>
  <c r="X15" i="12"/>
  <c r="W16" i="12"/>
  <c r="X16" i="12"/>
  <c r="W17" i="12"/>
  <c r="X17" i="12"/>
  <c r="W18" i="12"/>
  <c r="X18" i="12"/>
  <c r="W19" i="12"/>
  <c r="X19" i="12"/>
  <c r="W20" i="12"/>
  <c r="X20" i="12"/>
  <c r="W21" i="12"/>
  <c r="X21" i="12"/>
  <c r="W22" i="12"/>
  <c r="X22" i="12"/>
  <c r="W23" i="12"/>
  <c r="X23" i="12"/>
  <c r="W24" i="12"/>
  <c r="X24" i="12"/>
  <c r="W25" i="12"/>
  <c r="X25" i="12"/>
  <c r="W26" i="12"/>
  <c r="X26" i="12"/>
  <c r="W27" i="12"/>
  <c r="X27" i="12"/>
  <c r="W28" i="12"/>
  <c r="X28" i="12"/>
  <c r="W29" i="12"/>
  <c r="X29" i="12"/>
  <c r="W30" i="12"/>
  <c r="X30" i="12"/>
  <c r="W31" i="12"/>
  <c r="X31" i="12"/>
  <c r="W32" i="12"/>
  <c r="X32" i="12"/>
  <c r="W33" i="12"/>
  <c r="X33" i="12"/>
  <c r="W34" i="12"/>
  <c r="X34" i="12"/>
  <c r="W35" i="12"/>
  <c r="X35" i="12"/>
  <c r="W36" i="12"/>
  <c r="X36" i="12"/>
  <c r="W37" i="12"/>
  <c r="X37" i="12"/>
  <c r="W38" i="12"/>
  <c r="X38" i="12"/>
  <c r="W39" i="12"/>
  <c r="X39" i="12"/>
  <c r="W40" i="12"/>
  <c r="X40" i="12"/>
  <c r="W41" i="12"/>
  <c r="X41" i="12"/>
  <c r="W42" i="12"/>
  <c r="X42" i="12"/>
  <c r="W43" i="12"/>
  <c r="X43" i="12"/>
  <c r="W44" i="12"/>
  <c r="X44" i="12"/>
  <c r="W45" i="12"/>
  <c r="X45" i="12"/>
  <c r="W46" i="12"/>
  <c r="X46" i="12"/>
  <c r="W47" i="12"/>
  <c r="X47" i="12"/>
  <c r="W48" i="12"/>
  <c r="X48" i="12"/>
  <c r="W49" i="12"/>
  <c r="X49" i="12"/>
  <c r="W50" i="12"/>
  <c r="X50" i="12"/>
  <c r="W51" i="12"/>
  <c r="X51" i="12"/>
  <c r="W52" i="12"/>
  <c r="X52" i="12"/>
  <c r="W53" i="12"/>
  <c r="X53" i="12"/>
  <c r="W54" i="12"/>
  <c r="X54" i="12"/>
  <c r="W55" i="12"/>
  <c r="X55" i="12"/>
  <c r="W56" i="12"/>
  <c r="X56" i="12"/>
  <c r="W57" i="12"/>
  <c r="X57" i="12"/>
  <c r="W58" i="12"/>
  <c r="X58" i="12"/>
  <c r="W59" i="12"/>
  <c r="X59" i="12"/>
  <c r="W60" i="12"/>
  <c r="X60" i="12"/>
  <c r="W61" i="12"/>
  <c r="X61" i="12"/>
  <c r="W62" i="12"/>
  <c r="X62" i="12"/>
  <c r="W63" i="12"/>
  <c r="X63" i="12"/>
  <c r="W64" i="12"/>
  <c r="X64" i="12"/>
  <c r="W65" i="12"/>
  <c r="X65" i="12"/>
  <c r="W66" i="12"/>
  <c r="X66" i="12"/>
  <c r="W67" i="12"/>
  <c r="X67" i="12"/>
  <c r="W68" i="12"/>
  <c r="X68" i="12"/>
  <c r="I70" i="12"/>
  <c r="W70" i="12"/>
  <c r="X70" i="12"/>
  <c r="W6" i="12"/>
  <c r="X6" i="12"/>
  <c r="R34" i="12"/>
  <c r="W12" i="12"/>
  <c r="W69" i="12"/>
  <c r="R7" i="12"/>
  <c r="S7" i="12"/>
  <c r="T7" i="12"/>
  <c r="U7" i="12"/>
  <c r="V7" i="12"/>
  <c r="S8" i="12"/>
  <c r="T8" i="12"/>
  <c r="U8" i="12"/>
  <c r="V8" i="12"/>
  <c r="R9" i="12"/>
  <c r="S9" i="12"/>
  <c r="T9" i="12"/>
  <c r="U9" i="12"/>
  <c r="V9" i="12"/>
  <c r="R10" i="12"/>
  <c r="S10" i="12"/>
  <c r="T10" i="12"/>
  <c r="U10" i="12"/>
  <c r="V10" i="12"/>
  <c r="R11" i="12"/>
  <c r="S11" i="12"/>
  <c r="T11" i="12"/>
  <c r="U11" i="12"/>
  <c r="V11" i="12"/>
  <c r="R12" i="12"/>
  <c r="S12" i="12"/>
  <c r="T12" i="12"/>
  <c r="U12" i="12"/>
  <c r="V12" i="12"/>
  <c r="R13" i="12"/>
  <c r="S13" i="12"/>
  <c r="T13" i="12"/>
  <c r="U13" i="12"/>
  <c r="V13" i="12"/>
  <c r="R14" i="12"/>
  <c r="S14" i="12"/>
  <c r="T14" i="12"/>
  <c r="U14" i="12"/>
  <c r="V14" i="12"/>
  <c r="R15" i="12"/>
  <c r="S15" i="12"/>
  <c r="T15" i="12"/>
  <c r="U15" i="12"/>
  <c r="V15" i="12"/>
  <c r="R16" i="12"/>
  <c r="S16" i="12"/>
  <c r="T16" i="12"/>
  <c r="U16" i="12"/>
  <c r="V16" i="12"/>
  <c r="R17" i="12"/>
  <c r="S17" i="12"/>
  <c r="T17" i="12"/>
  <c r="U17" i="12"/>
  <c r="V17" i="12"/>
  <c r="R18" i="12"/>
  <c r="S18" i="12"/>
  <c r="T18" i="12"/>
  <c r="U18" i="12"/>
  <c r="V18" i="12"/>
  <c r="R19" i="12"/>
  <c r="S19" i="12"/>
  <c r="T19" i="12"/>
  <c r="U19" i="12"/>
  <c r="V19" i="12"/>
  <c r="R20" i="12"/>
  <c r="S20" i="12"/>
  <c r="T20" i="12"/>
  <c r="U20" i="12"/>
  <c r="V20" i="12"/>
  <c r="R21" i="12"/>
  <c r="S21" i="12"/>
  <c r="T21" i="12"/>
  <c r="U21" i="12"/>
  <c r="V21" i="12"/>
  <c r="R22" i="12"/>
  <c r="S22" i="12"/>
  <c r="T22" i="12"/>
  <c r="U22" i="12"/>
  <c r="V22" i="12"/>
  <c r="R23" i="12"/>
  <c r="S23" i="12"/>
  <c r="T23" i="12"/>
  <c r="U23" i="12"/>
  <c r="V23" i="12"/>
  <c r="R24" i="12"/>
  <c r="S24" i="12"/>
  <c r="T24" i="12"/>
  <c r="U24" i="12"/>
  <c r="V24" i="12"/>
  <c r="R25" i="12"/>
  <c r="S25" i="12"/>
  <c r="T25" i="12"/>
  <c r="U25" i="12"/>
  <c r="V25" i="12"/>
  <c r="R26" i="12"/>
  <c r="S26" i="12"/>
  <c r="T26" i="12"/>
  <c r="U26" i="12"/>
  <c r="V26" i="12"/>
  <c r="R27" i="12"/>
  <c r="S27" i="12"/>
  <c r="T27" i="12"/>
  <c r="U27" i="12"/>
  <c r="V27" i="12"/>
  <c r="R28" i="12"/>
  <c r="S28" i="12"/>
  <c r="T28" i="12"/>
  <c r="U28" i="12"/>
  <c r="V28" i="12"/>
  <c r="R29" i="12"/>
  <c r="S29" i="12"/>
  <c r="T29" i="12"/>
  <c r="U29" i="12"/>
  <c r="V29" i="12"/>
  <c r="R30" i="12"/>
  <c r="S30" i="12"/>
  <c r="T30" i="12"/>
  <c r="U30" i="12"/>
  <c r="V30" i="12"/>
  <c r="R31" i="12"/>
  <c r="S31" i="12"/>
  <c r="T31" i="12"/>
  <c r="U31" i="12"/>
  <c r="V31" i="12"/>
  <c r="R32" i="12"/>
  <c r="S32" i="12"/>
  <c r="T32" i="12"/>
  <c r="U32" i="12"/>
  <c r="V32" i="12"/>
  <c r="R33" i="12"/>
  <c r="S33" i="12"/>
  <c r="T33" i="12"/>
  <c r="U33" i="12"/>
  <c r="V33" i="12"/>
  <c r="S34" i="12"/>
  <c r="T34" i="12"/>
  <c r="U34" i="12"/>
  <c r="V34" i="12"/>
  <c r="R35" i="12"/>
  <c r="S35" i="12"/>
  <c r="T35" i="12"/>
  <c r="U35" i="12"/>
  <c r="V35" i="12"/>
  <c r="R36" i="12"/>
  <c r="S36" i="12"/>
  <c r="T36" i="12"/>
  <c r="U36" i="12"/>
  <c r="V36" i="12"/>
  <c r="R37" i="12"/>
  <c r="S37" i="12"/>
  <c r="T37" i="12"/>
  <c r="U37" i="12"/>
  <c r="V37" i="12"/>
  <c r="R38" i="12"/>
  <c r="S38" i="12"/>
  <c r="T38" i="12"/>
  <c r="U38" i="12"/>
  <c r="V38" i="12"/>
  <c r="R39" i="12"/>
  <c r="S39" i="12"/>
  <c r="T39" i="12"/>
  <c r="U39" i="12"/>
  <c r="V39" i="12"/>
  <c r="R40" i="12"/>
  <c r="S40" i="12"/>
  <c r="T40" i="12"/>
  <c r="U40" i="12"/>
  <c r="V40" i="12"/>
  <c r="R41" i="12"/>
  <c r="S41" i="12"/>
  <c r="T41" i="12"/>
  <c r="U41" i="12"/>
  <c r="V41" i="12"/>
  <c r="R42" i="12"/>
  <c r="S42" i="12"/>
  <c r="T42" i="12"/>
  <c r="U42" i="12"/>
  <c r="V42" i="12"/>
  <c r="R43" i="12"/>
  <c r="S43" i="12"/>
  <c r="T43" i="12"/>
  <c r="U43" i="12"/>
  <c r="V43" i="12"/>
  <c r="R44" i="12"/>
  <c r="S44" i="12"/>
  <c r="T44" i="12"/>
  <c r="U44" i="12"/>
  <c r="V44" i="12"/>
  <c r="R45" i="12"/>
  <c r="S45" i="12"/>
  <c r="T45" i="12"/>
  <c r="U45" i="12"/>
  <c r="V45" i="12"/>
  <c r="R46" i="12"/>
  <c r="S46" i="12"/>
  <c r="T46" i="12"/>
  <c r="U46" i="12"/>
  <c r="V46" i="12"/>
  <c r="R47" i="12"/>
  <c r="S47" i="12"/>
  <c r="T47" i="12"/>
  <c r="U47" i="12"/>
  <c r="V47" i="12"/>
  <c r="R48" i="12"/>
  <c r="S48" i="12"/>
  <c r="T48" i="12"/>
  <c r="U48" i="12"/>
  <c r="V48" i="12"/>
  <c r="R49" i="12"/>
  <c r="S49" i="12"/>
  <c r="T49" i="12"/>
  <c r="U49" i="12"/>
  <c r="V49" i="12"/>
  <c r="R50" i="12"/>
  <c r="S50" i="12"/>
  <c r="T50" i="12"/>
  <c r="U50" i="12"/>
  <c r="V50" i="12"/>
  <c r="R51" i="12"/>
  <c r="S51" i="12"/>
  <c r="T51" i="12"/>
  <c r="U51" i="12"/>
  <c r="V51" i="12"/>
  <c r="R52" i="12"/>
  <c r="S52" i="12"/>
  <c r="T52" i="12"/>
  <c r="U52" i="12"/>
  <c r="V52" i="12"/>
  <c r="R53" i="12"/>
  <c r="S53" i="12"/>
  <c r="T53" i="12"/>
  <c r="U53" i="12"/>
  <c r="V53" i="12"/>
  <c r="R54" i="12"/>
  <c r="S54" i="12"/>
  <c r="T54" i="12"/>
  <c r="U54" i="12"/>
  <c r="V54" i="12"/>
  <c r="R55" i="12"/>
  <c r="S55" i="12"/>
  <c r="T55" i="12"/>
  <c r="U55" i="12"/>
  <c r="V55" i="12"/>
  <c r="R56" i="12"/>
  <c r="S56" i="12"/>
  <c r="T56" i="12"/>
  <c r="U56" i="12"/>
  <c r="V56" i="12"/>
  <c r="R57" i="12"/>
  <c r="S57" i="12"/>
  <c r="T57" i="12"/>
  <c r="U57" i="12"/>
  <c r="V57" i="12"/>
  <c r="R58" i="12"/>
  <c r="S58" i="12"/>
  <c r="T58" i="12"/>
  <c r="U58" i="12"/>
  <c r="V58" i="12"/>
  <c r="R59" i="12"/>
  <c r="S59" i="12"/>
  <c r="T59" i="12"/>
  <c r="U59" i="12"/>
  <c r="V59" i="12"/>
  <c r="R60" i="12"/>
  <c r="S60" i="12"/>
  <c r="T60" i="12"/>
  <c r="U60" i="12"/>
  <c r="V60" i="12"/>
  <c r="R61" i="12"/>
  <c r="S61" i="12"/>
  <c r="T61" i="12"/>
  <c r="U61" i="12"/>
  <c r="V61" i="12"/>
  <c r="R62" i="12"/>
  <c r="S62" i="12"/>
  <c r="T62" i="12"/>
  <c r="U62" i="12"/>
  <c r="V62" i="12"/>
  <c r="R63" i="12"/>
  <c r="S63" i="12"/>
  <c r="T63" i="12"/>
  <c r="U63" i="12"/>
  <c r="V63" i="12"/>
  <c r="R64" i="12"/>
  <c r="S64" i="12"/>
  <c r="T64" i="12"/>
  <c r="U64" i="12"/>
  <c r="V64" i="12"/>
  <c r="R65" i="12"/>
  <c r="S65" i="12"/>
  <c r="T65" i="12"/>
  <c r="U65" i="12"/>
  <c r="V65" i="12"/>
  <c r="R66" i="12"/>
  <c r="S66" i="12"/>
  <c r="T66" i="12"/>
  <c r="U66" i="12"/>
  <c r="V66" i="12"/>
  <c r="R67" i="12"/>
  <c r="S67" i="12"/>
  <c r="T67" i="12"/>
  <c r="U67" i="12"/>
  <c r="V67" i="12"/>
  <c r="R68" i="12"/>
  <c r="S68" i="12"/>
  <c r="T68" i="12"/>
  <c r="U68" i="12"/>
  <c r="V68" i="12"/>
  <c r="R69" i="12"/>
  <c r="S69" i="12"/>
  <c r="T69" i="12"/>
  <c r="U69" i="12"/>
  <c r="V69" i="12"/>
  <c r="D70" i="12"/>
  <c r="R70" i="12"/>
  <c r="E70" i="12"/>
  <c r="S70" i="12"/>
  <c r="F70" i="12"/>
  <c r="T70" i="12"/>
  <c r="G70" i="12"/>
  <c r="U70" i="12"/>
  <c r="H70" i="12"/>
  <c r="V70" i="12"/>
  <c r="S6" i="12"/>
  <c r="T6" i="12"/>
  <c r="U6" i="12"/>
  <c r="V6" i="12"/>
  <c r="R6" i="12"/>
  <c r="V9" i="6"/>
  <c r="Q9" i="6"/>
  <c r="AA9" i="6"/>
  <c r="V6" i="6"/>
  <c r="Q6" i="6"/>
  <c r="AA6" i="6"/>
  <c r="V7" i="6"/>
  <c r="Q7" i="6"/>
  <c r="AA7" i="6"/>
  <c r="V8" i="6"/>
  <c r="Q8" i="6"/>
  <c r="AA8" i="6"/>
  <c r="V10" i="6"/>
  <c r="Q10" i="6"/>
  <c r="AA10" i="6"/>
  <c r="V11" i="6"/>
  <c r="Q11" i="6"/>
  <c r="AA11" i="6"/>
  <c r="V12" i="6"/>
  <c r="Q12" i="6"/>
  <c r="AA12" i="6"/>
  <c r="V13" i="6"/>
  <c r="Q13" i="6"/>
  <c r="AA13" i="6"/>
  <c r="V14" i="6"/>
  <c r="Q14" i="6"/>
  <c r="AA14" i="6"/>
  <c r="V15" i="6"/>
  <c r="Q15" i="6"/>
  <c r="AA15" i="6"/>
  <c r="V16" i="6"/>
  <c r="Q16" i="6"/>
  <c r="AA16" i="6"/>
  <c r="V17" i="6"/>
  <c r="Q17" i="6"/>
  <c r="AA17" i="6"/>
  <c r="V18" i="6"/>
  <c r="Q18" i="6"/>
  <c r="AA18" i="6"/>
  <c r="V19" i="6"/>
  <c r="Q19" i="6"/>
  <c r="AA19" i="6"/>
  <c r="V20" i="6"/>
  <c r="Q20" i="6"/>
  <c r="AA20" i="6"/>
  <c r="V21" i="6"/>
  <c r="Q21" i="6"/>
  <c r="AA21" i="6"/>
  <c r="V22" i="6"/>
  <c r="Q22" i="6"/>
  <c r="AA22" i="6"/>
  <c r="V23" i="6"/>
  <c r="Q23" i="6"/>
  <c r="AA23" i="6"/>
  <c r="V24" i="6"/>
  <c r="Q24" i="6"/>
  <c r="AA24" i="6"/>
  <c r="V25" i="6"/>
  <c r="Q25" i="6"/>
  <c r="AA25" i="6"/>
  <c r="V26" i="6"/>
  <c r="Q26" i="6"/>
  <c r="AA26" i="6"/>
  <c r="V27" i="6"/>
  <c r="Q27" i="6"/>
  <c r="AA27" i="6"/>
  <c r="V28" i="6"/>
  <c r="Q28" i="6"/>
  <c r="AA28" i="6"/>
  <c r="V29" i="6"/>
  <c r="Q29" i="6"/>
  <c r="AA29" i="6"/>
  <c r="V30" i="6"/>
  <c r="Q30" i="6"/>
  <c r="AA30" i="6"/>
  <c r="V31" i="6"/>
  <c r="Q31" i="6"/>
  <c r="AA31" i="6"/>
  <c r="V32" i="6"/>
  <c r="Q32" i="6"/>
  <c r="AA32" i="6"/>
  <c r="V33" i="6"/>
  <c r="Q33" i="6"/>
  <c r="AA33" i="6"/>
  <c r="V34" i="6"/>
  <c r="Q34" i="6"/>
  <c r="AA34" i="6"/>
  <c r="V35" i="6"/>
  <c r="Q35" i="6"/>
  <c r="AA35" i="6"/>
  <c r="V36" i="6"/>
  <c r="Q36" i="6"/>
  <c r="AA36" i="6"/>
  <c r="V37" i="6"/>
  <c r="Q37" i="6"/>
  <c r="AA37" i="6"/>
  <c r="V38" i="6"/>
  <c r="Q38" i="6"/>
  <c r="AA38" i="6"/>
  <c r="V39" i="6"/>
  <c r="Q39" i="6"/>
  <c r="AA39" i="6"/>
  <c r="V40" i="6"/>
  <c r="Q40" i="6"/>
  <c r="AA40" i="6"/>
  <c r="V41" i="6"/>
  <c r="Q41" i="6"/>
  <c r="AA41" i="6"/>
  <c r="V42" i="6"/>
  <c r="Q42" i="6"/>
  <c r="AA42" i="6"/>
  <c r="V43" i="6"/>
  <c r="Q43" i="6"/>
  <c r="AA43" i="6"/>
  <c r="V44" i="6"/>
  <c r="Q44" i="6"/>
  <c r="AA44" i="6"/>
  <c r="V45" i="6"/>
  <c r="Q45" i="6"/>
  <c r="AA45" i="6"/>
  <c r="V46" i="6"/>
  <c r="Q46" i="6"/>
  <c r="AA46" i="6"/>
  <c r="V47" i="6"/>
  <c r="Q47" i="6"/>
  <c r="AA47" i="6"/>
  <c r="V48" i="6"/>
  <c r="Q48" i="6"/>
  <c r="AA48" i="6"/>
  <c r="V49" i="6"/>
  <c r="Q49" i="6"/>
  <c r="AA49" i="6"/>
  <c r="V50" i="6"/>
  <c r="Q50" i="6"/>
  <c r="AA50" i="6"/>
  <c r="V51" i="6"/>
  <c r="Q51" i="6"/>
  <c r="AA51" i="6"/>
  <c r="V52" i="6"/>
  <c r="Q52" i="6"/>
  <c r="AA52" i="6"/>
  <c r="V53" i="6"/>
  <c r="Q53" i="6"/>
  <c r="AA53" i="6"/>
  <c r="AA54" i="6"/>
  <c r="P56" i="6"/>
  <c r="Y55" i="6"/>
  <c r="AA55" i="6"/>
  <c r="AA58" i="6"/>
  <c r="V55" i="6"/>
  <c r="V58" i="6"/>
  <c r="AB58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O6" i="6"/>
  <c r="X6" i="6"/>
  <c r="P6" i="6"/>
  <c r="Y6" i="6"/>
  <c r="O7" i="6"/>
  <c r="X7" i="6"/>
  <c r="P7" i="6"/>
  <c r="Y7" i="6"/>
  <c r="O8" i="6"/>
  <c r="X8" i="6"/>
  <c r="O9" i="6"/>
  <c r="X9" i="6"/>
  <c r="P9" i="6"/>
  <c r="Y9" i="6"/>
  <c r="O10" i="6"/>
  <c r="X10" i="6"/>
  <c r="P10" i="6"/>
  <c r="Y10" i="6"/>
  <c r="O11" i="6"/>
  <c r="X11" i="6"/>
  <c r="P11" i="6"/>
  <c r="Y11" i="6"/>
  <c r="O12" i="6"/>
  <c r="X12" i="6"/>
  <c r="P12" i="6"/>
  <c r="Y12" i="6"/>
  <c r="O13" i="6"/>
  <c r="X13" i="6"/>
  <c r="P13" i="6"/>
  <c r="Y13" i="6"/>
  <c r="O14" i="6"/>
  <c r="X14" i="6"/>
  <c r="P14" i="6"/>
  <c r="Y14" i="6"/>
  <c r="O15" i="6"/>
  <c r="X15" i="6"/>
  <c r="P15" i="6"/>
  <c r="Y15" i="6"/>
  <c r="O16" i="6"/>
  <c r="X16" i="6"/>
  <c r="P16" i="6"/>
  <c r="Y16" i="6"/>
  <c r="O17" i="6"/>
  <c r="X17" i="6"/>
  <c r="P17" i="6"/>
  <c r="Y17" i="6"/>
  <c r="O18" i="6"/>
  <c r="X18" i="6"/>
  <c r="P18" i="6"/>
  <c r="Y18" i="6"/>
  <c r="O19" i="6"/>
  <c r="X19" i="6"/>
  <c r="P19" i="6"/>
  <c r="Y19" i="6"/>
  <c r="O20" i="6"/>
  <c r="X20" i="6"/>
  <c r="P20" i="6"/>
  <c r="Y20" i="6"/>
  <c r="O21" i="6"/>
  <c r="X21" i="6"/>
  <c r="P21" i="6"/>
  <c r="Y21" i="6"/>
  <c r="O22" i="6"/>
  <c r="X22" i="6"/>
  <c r="P22" i="6"/>
  <c r="Y22" i="6"/>
  <c r="O23" i="6"/>
  <c r="X23" i="6"/>
  <c r="P23" i="6"/>
  <c r="Y23" i="6"/>
  <c r="O24" i="6"/>
  <c r="X24" i="6"/>
  <c r="P24" i="6"/>
  <c r="Y24" i="6"/>
  <c r="O25" i="6"/>
  <c r="X25" i="6"/>
  <c r="P25" i="6"/>
  <c r="Y25" i="6"/>
  <c r="O26" i="6"/>
  <c r="X26" i="6"/>
  <c r="P26" i="6"/>
  <c r="Y26" i="6"/>
  <c r="O27" i="6"/>
  <c r="X27" i="6"/>
  <c r="P27" i="6"/>
  <c r="Y27" i="6"/>
  <c r="O28" i="6"/>
  <c r="X28" i="6"/>
  <c r="P28" i="6"/>
  <c r="Y28" i="6"/>
  <c r="O29" i="6"/>
  <c r="X29" i="6"/>
  <c r="P29" i="6"/>
  <c r="Y29" i="6"/>
  <c r="O30" i="6"/>
  <c r="X30" i="6"/>
  <c r="P30" i="6"/>
  <c r="Y30" i="6"/>
  <c r="O31" i="6"/>
  <c r="X31" i="6"/>
  <c r="P31" i="6"/>
  <c r="Y31" i="6"/>
  <c r="O32" i="6"/>
  <c r="X32" i="6"/>
  <c r="P32" i="6"/>
  <c r="Y32" i="6"/>
  <c r="O33" i="6"/>
  <c r="X33" i="6"/>
  <c r="P33" i="6"/>
  <c r="Y33" i="6"/>
  <c r="O34" i="6"/>
  <c r="X34" i="6"/>
  <c r="P34" i="6"/>
  <c r="Y34" i="6"/>
  <c r="O35" i="6"/>
  <c r="X35" i="6"/>
  <c r="P35" i="6"/>
  <c r="Y35" i="6"/>
  <c r="O36" i="6"/>
  <c r="X36" i="6"/>
  <c r="P36" i="6"/>
  <c r="Y36" i="6"/>
  <c r="O37" i="6"/>
  <c r="X37" i="6"/>
  <c r="P37" i="6"/>
  <c r="Y37" i="6"/>
  <c r="O38" i="6"/>
  <c r="X38" i="6"/>
  <c r="P38" i="6"/>
  <c r="Y38" i="6"/>
  <c r="O39" i="6"/>
  <c r="X39" i="6"/>
  <c r="P39" i="6"/>
  <c r="Y39" i="6"/>
  <c r="O40" i="6"/>
  <c r="X40" i="6"/>
  <c r="P40" i="6"/>
  <c r="Y40" i="6"/>
  <c r="O41" i="6"/>
  <c r="X41" i="6"/>
  <c r="P41" i="6"/>
  <c r="Y41" i="6"/>
  <c r="O42" i="6"/>
  <c r="X42" i="6"/>
  <c r="P42" i="6"/>
  <c r="Y42" i="6"/>
  <c r="O43" i="6"/>
  <c r="X43" i="6"/>
  <c r="P43" i="6"/>
  <c r="Y43" i="6"/>
  <c r="O44" i="6"/>
  <c r="X44" i="6"/>
  <c r="P44" i="6"/>
  <c r="Y44" i="6"/>
  <c r="O45" i="6"/>
  <c r="X45" i="6"/>
  <c r="P45" i="6"/>
  <c r="Y45" i="6"/>
  <c r="O46" i="6"/>
  <c r="X46" i="6"/>
  <c r="P46" i="6"/>
  <c r="Y46" i="6"/>
  <c r="O47" i="6"/>
  <c r="X47" i="6"/>
  <c r="P47" i="6"/>
  <c r="Y47" i="6"/>
  <c r="O48" i="6"/>
  <c r="X48" i="6"/>
  <c r="P48" i="6"/>
  <c r="Y48" i="6"/>
  <c r="O49" i="6"/>
  <c r="X49" i="6"/>
  <c r="P49" i="6"/>
  <c r="Y49" i="6"/>
  <c r="O50" i="6"/>
  <c r="X50" i="6"/>
  <c r="P50" i="6"/>
  <c r="Y50" i="6"/>
  <c r="O51" i="6"/>
  <c r="X51" i="6"/>
  <c r="P51" i="6"/>
  <c r="Y51" i="6"/>
  <c r="O52" i="6"/>
  <c r="X52" i="6"/>
  <c r="P52" i="6"/>
  <c r="Y52" i="6"/>
  <c r="O53" i="6"/>
  <c r="X53" i="6"/>
  <c r="P53" i="6"/>
  <c r="Y53" i="6"/>
  <c r="O54" i="6"/>
  <c r="X54" i="6"/>
  <c r="P54" i="6"/>
  <c r="Y54" i="6"/>
  <c r="X58" i="6"/>
  <c r="Y58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8" i="6"/>
  <c r="G9" i="7"/>
  <c r="Q9" i="7"/>
  <c r="R9" i="7"/>
  <c r="G6" i="7"/>
  <c r="Q6" i="7"/>
  <c r="G7" i="7"/>
  <c r="Q7" i="7"/>
  <c r="G8" i="7"/>
  <c r="Q8" i="7"/>
  <c r="G10" i="7"/>
  <c r="Q10" i="7"/>
  <c r="G11" i="7"/>
  <c r="Q11" i="7"/>
  <c r="G12" i="7"/>
  <c r="Q12" i="7"/>
  <c r="G13" i="7"/>
  <c r="Q13" i="7"/>
  <c r="G14" i="7"/>
  <c r="Q14" i="7"/>
  <c r="G15" i="7"/>
  <c r="Q15" i="7"/>
  <c r="G16" i="7"/>
  <c r="Q16" i="7"/>
  <c r="G17" i="7"/>
  <c r="Q17" i="7"/>
  <c r="G18" i="7"/>
  <c r="Q18" i="7"/>
  <c r="G19" i="7"/>
  <c r="Q19" i="7"/>
  <c r="G20" i="7"/>
  <c r="Q20" i="7"/>
  <c r="G21" i="7"/>
  <c r="Q21" i="7"/>
  <c r="G22" i="7"/>
  <c r="Q22" i="7"/>
  <c r="G23" i="7"/>
  <c r="Q23" i="7"/>
  <c r="G24" i="7"/>
  <c r="Q24" i="7"/>
  <c r="G25" i="7"/>
  <c r="Q25" i="7"/>
  <c r="G26" i="7"/>
  <c r="Q26" i="7"/>
  <c r="G27" i="7"/>
  <c r="Q27" i="7"/>
  <c r="G28" i="7"/>
  <c r="Q28" i="7"/>
  <c r="G29" i="7"/>
  <c r="Q29" i="7"/>
  <c r="G30" i="7"/>
  <c r="Q30" i="7"/>
  <c r="G31" i="7"/>
  <c r="Q31" i="7"/>
  <c r="G32" i="7"/>
  <c r="Q32" i="7"/>
  <c r="G33" i="7"/>
  <c r="Q33" i="7"/>
  <c r="G34" i="7"/>
  <c r="Q34" i="7"/>
  <c r="G35" i="7"/>
  <c r="Q35" i="7"/>
  <c r="G36" i="7"/>
  <c r="Q36" i="7"/>
  <c r="G37" i="7"/>
  <c r="Q37" i="7"/>
  <c r="G38" i="7"/>
  <c r="Q38" i="7"/>
  <c r="G39" i="7"/>
  <c r="Q39" i="7"/>
  <c r="G40" i="7"/>
  <c r="Q40" i="7"/>
  <c r="G41" i="7"/>
  <c r="Q41" i="7"/>
  <c r="G42" i="7"/>
  <c r="Q42" i="7"/>
  <c r="G43" i="7"/>
  <c r="Q43" i="7"/>
  <c r="G44" i="7"/>
  <c r="Q44" i="7"/>
  <c r="G45" i="7"/>
  <c r="Q45" i="7"/>
  <c r="G46" i="7"/>
  <c r="Q46" i="7"/>
  <c r="G47" i="7"/>
  <c r="Q47" i="7"/>
  <c r="G48" i="7"/>
  <c r="Q48" i="7"/>
  <c r="G49" i="7"/>
  <c r="Q49" i="7"/>
  <c r="G50" i="7"/>
  <c r="Q50" i="7"/>
  <c r="G51" i="7"/>
  <c r="Q51" i="7"/>
  <c r="G52" i="7"/>
  <c r="Q52" i="7"/>
  <c r="G53" i="7"/>
  <c r="Q53" i="7"/>
  <c r="G54" i="7"/>
  <c r="Q54" i="7"/>
  <c r="O55" i="7"/>
  <c r="Q55" i="7"/>
  <c r="Q58" i="7"/>
  <c r="R58" i="7"/>
  <c r="R55" i="7"/>
  <c r="R7" i="7"/>
  <c r="R8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6" i="7"/>
  <c r="N6" i="7"/>
  <c r="N8" i="5"/>
  <c r="N7" i="7"/>
  <c r="O7" i="7"/>
  <c r="P7" i="7"/>
  <c r="N8" i="7"/>
  <c r="O8" i="7"/>
  <c r="P8" i="7"/>
  <c r="N9" i="7"/>
  <c r="O9" i="7"/>
  <c r="P9" i="7"/>
  <c r="N10" i="7"/>
  <c r="O10" i="7"/>
  <c r="P10" i="7"/>
  <c r="N11" i="7"/>
  <c r="O11" i="7"/>
  <c r="P11" i="7"/>
  <c r="N12" i="7"/>
  <c r="O12" i="7"/>
  <c r="P12" i="7"/>
  <c r="N13" i="7"/>
  <c r="O13" i="7"/>
  <c r="P13" i="7"/>
  <c r="N14" i="7"/>
  <c r="O14" i="7"/>
  <c r="P14" i="7"/>
  <c r="N15" i="7"/>
  <c r="O15" i="7"/>
  <c r="N16" i="7"/>
  <c r="O16" i="7"/>
  <c r="P16" i="7"/>
  <c r="N17" i="7"/>
  <c r="O17" i="7"/>
  <c r="P17" i="7"/>
  <c r="N18" i="7"/>
  <c r="O18" i="7"/>
  <c r="P18" i="7"/>
  <c r="N19" i="7"/>
  <c r="O19" i="7"/>
  <c r="P19" i="7"/>
  <c r="N20" i="7"/>
  <c r="O20" i="7"/>
  <c r="P20" i="7"/>
  <c r="N21" i="7"/>
  <c r="O21" i="7"/>
  <c r="P21" i="7"/>
  <c r="N22" i="7"/>
  <c r="O22" i="7"/>
  <c r="P22" i="7"/>
  <c r="N23" i="7"/>
  <c r="O23" i="7"/>
  <c r="P23" i="7"/>
  <c r="N24" i="7"/>
  <c r="O24" i="7"/>
  <c r="P24" i="7"/>
  <c r="N25" i="7"/>
  <c r="O25" i="7"/>
  <c r="P25" i="7"/>
  <c r="N26" i="7"/>
  <c r="O26" i="7"/>
  <c r="P26" i="7"/>
  <c r="N27" i="7"/>
  <c r="O27" i="7"/>
  <c r="P27" i="7"/>
  <c r="N28" i="7"/>
  <c r="O28" i="7"/>
  <c r="P28" i="7"/>
  <c r="N29" i="7"/>
  <c r="O29" i="7"/>
  <c r="P29" i="7"/>
  <c r="N30" i="7"/>
  <c r="O30" i="7"/>
  <c r="P30" i="7"/>
  <c r="N31" i="7"/>
  <c r="O31" i="7"/>
  <c r="P31" i="7"/>
  <c r="N32" i="7"/>
  <c r="O32" i="7"/>
  <c r="P32" i="7"/>
  <c r="N33" i="7"/>
  <c r="O33" i="7"/>
  <c r="P33" i="7"/>
  <c r="N34" i="7"/>
  <c r="O34" i="7"/>
  <c r="P34" i="7"/>
  <c r="N35" i="7"/>
  <c r="O35" i="7"/>
  <c r="P35" i="7"/>
  <c r="N36" i="7"/>
  <c r="O36" i="7"/>
  <c r="P36" i="7"/>
  <c r="N37" i="7"/>
  <c r="O37" i="7"/>
  <c r="P37" i="7"/>
  <c r="N38" i="7"/>
  <c r="O38" i="7"/>
  <c r="P38" i="7"/>
  <c r="N39" i="7"/>
  <c r="O39" i="7"/>
  <c r="P39" i="7"/>
  <c r="N40" i="7"/>
  <c r="O40" i="7"/>
  <c r="P40" i="7"/>
  <c r="N41" i="7"/>
  <c r="O41" i="7"/>
  <c r="P41" i="7"/>
  <c r="N42" i="7"/>
  <c r="O42" i="7"/>
  <c r="P42" i="7"/>
  <c r="N43" i="7"/>
  <c r="O43" i="7"/>
  <c r="P43" i="7"/>
  <c r="N44" i="7"/>
  <c r="O44" i="7"/>
  <c r="P44" i="7"/>
  <c r="N45" i="7"/>
  <c r="O45" i="7"/>
  <c r="P45" i="7"/>
  <c r="N46" i="7"/>
  <c r="O46" i="7"/>
  <c r="P46" i="7"/>
  <c r="N47" i="7"/>
  <c r="O47" i="7"/>
  <c r="P47" i="7"/>
  <c r="N48" i="7"/>
  <c r="O48" i="7"/>
  <c r="P48" i="7"/>
  <c r="N49" i="7"/>
  <c r="O49" i="7"/>
  <c r="P49" i="7"/>
  <c r="N50" i="7"/>
  <c r="O50" i="7"/>
  <c r="P50" i="7"/>
  <c r="N51" i="7"/>
  <c r="O51" i="7"/>
  <c r="P51" i="7"/>
  <c r="N52" i="7"/>
  <c r="O52" i="7"/>
  <c r="P52" i="7"/>
  <c r="N53" i="7"/>
  <c r="O53" i="7"/>
  <c r="P53" i="7"/>
  <c r="N54" i="7"/>
  <c r="O54" i="7"/>
  <c r="P54" i="7"/>
  <c r="O6" i="7"/>
  <c r="P6" i="7"/>
  <c r="P58" i="7"/>
  <c r="O58" i="7"/>
  <c r="N58" i="7"/>
  <c r="P6" i="11"/>
  <c r="P7" i="11"/>
  <c r="P8" i="11"/>
  <c r="P9" i="11"/>
  <c r="P10" i="11"/>
  <c r="P11" i="11"/>
  <c r="P12" i="11"/>
  <c r="P13" i="11"/>
  <c r="P15" i="11"/>
  <c r="P16" i="11"/>
  <c r="P17" i="11"/>
  <c r="P18" i="11"/>
  <c r="P19" i="11"/>
  <c r="P20" i="11"/>
  <c r="P21" i="11"/>
  <c r="N22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L69" i="11"/>
  <c r="M69" i="11"/>
  <c r="N69" i="11"/>
  <c r="O69" i="11"/>
  <c r="K69" i="11"/>
  <c r="G22" i="11"/>
  <c r="G69" i="11"/>
  <c r="H69" i="11"/>
  <c r="I6" i="11"/>
  <c r="I7" i="11"/>
  <c r="I8" i="11"/>
  <c r="I9" i="11"/>
  <c r="I10" i="11"/>
  <c r="I11" i="11"/>
  <c r="I12" i="11"/>
  <c r="I13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F29" i="11"/>
  <c r="I29" i="11"/>
  <c r="I30" i="11"/>
  <c r="I31" i="11"/>
  <c r="I32" i="11"/>
  <c r="E33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9" i="11"/>
  <c r="E69" i="11"/>
  <c r="F69" i="11"/>
  <c r="D69" i="11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D58" i="9"/>
  <c r="E58" i="9"/>
  <c r="F58" i="9"/>
  <c r="G58" i="9"/>
  <c r="G55" i="7"/>
  <c r="G56" i="7"/>
  <c r="G57" i="7"/>
  <c r="D58" i="7"/>
  <c r="E58" i="7"/>
  <c r="F58" i="7"/>
  <c r="G58" i="7"/>
  <c r="I58" i="7"/>
  <c r="J58" i="7"/>
  <c r="K58" i="7"/>
  <c r="G60" i="7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O55" i="6"/>
  <c r="P55" i="6"/>
  <c r="Q55" i="6"/>
  <c r="Q56" i="6"/>
  <c r="Q57" i="6"/>
  <c r="N56" i="6"/>
  <c r="O56" i="6"/>
  <c r="N57" i="6"/>
  <c r="O57" i="6"/>
  <c r="P57" i="6"/>
  <c r="D58" i="6"/>
  <c r="E58" i="6"/>
  <c r="F58" i="6"/>
  <c r="G58" i="6"/>
  <c r="I58" i="6"/>
  <c r="J58" i="6"/>
  <c r="K58" i="6"/>
  <c r="L58" i="6"/>
  <c r="N58" i="6"/>
  <c r="O58" i="6"/>
  <c r="P58" i="6"/>
  <c r="Q58" i="6"/>
  <c r="S58" i="6"/>
  <c r="T58" i="6"/>
  <c r="U58" i="6"/>
  <c r="N6" i="5"/>
  <c r="O6" i="5"/>
  <c r="P6" i="5"/>
  <c r="Q6" i="5"/>
  <c r="R6" i="5"/>
  <c r="W6" i="5"/>
  <c r="AB6" i="5"/>
  <c r="AD6" i="5"/>
  <c r="AE6" i="5"/>
  <c r="AF6" i="5"/>
  <c r="AG6" i="5"/>
  <c r="AH6" i="5"/>
  <c r="N7" i="5"/>
  <c r="O7" i="5"/>
  <c r="P7" i="5"/>
  <c r="Q7" i="5"/>
  <c r="R7" i="5"/>
  <c r="W7" i="5"/>
  <c r="AB7" i="5"/>
  <c r="AD7" i="5"/>
  <c r="AE7" i="5"/>
  <c r="AF7" i="5"/>
  <c r="AG7" i="5"/>
  <c r="AH7" i="5"/>
  <c r="O8" i="5"/>
  <c r="P8" i="5"/>
  <c r="Q8" i="5"/>
  <c r="R8" i="5"/>
  <c r="W8" i="5"/>
  <c r="AB8" i="5"/>
  <c r="AD8" i="5"/>
  <c r="AE8" i="5"/>
  <c r="AF8" i="5"/>
  <c r="AG8" i="5"/>
  <c r="AH8" i="5"/>
  <c r="N9" i="5"/>
  <c r="O9" i="5"/>
  <c r="P9" i="5"/>
  <c r="Q9" i="5"/>
  <c r="R9" i="5"/>
  <c r="W9" i="5"/>
  <c r="AB9" i="5"/>
  <c r="AD9" i="5"/>
  <c r="AE9" i="5"/>
  <c r="AF9" i="5"/>
  <c r="AG9" i="5"/>
  <c r="AH9" i="5"/>
  <c r="N10" i="5"/>
  <c r="O10" i="5"/>
  <c r="P10" i="5"/>
  <c r="Q10" i="5"/>
  <c r="R10" i="5"/>
  <c r="W10" i="5"/>
  <c r="AB10" i="5"/>
  <c r="AD10" i="5"/>
  <c r="AE10" i="5"/>
  <c r="AF10" i="5"/>
  <c r="AG10" i="5"/>
  <c r="AH10" i="5"/>
  <c r="N11" i="5"/>
  <c r="O11" i="5"/>
  <c r="P11" i="5"/>
  <c r="Q11" i="5"/>
  <c r="W11" i="5"/>
  <c r="AB11" i="5"/>
  <c r="AD11" i="5"/>
  <c r="AE11" i="5"/>
  <c r="AF11" i="5"/>
  <c r="AG11" i="5"/>
  <c r="AH11" i="5"/>
  <c r="N12" i="5"/>
  <c r="O12" i="5"/>
  <c r="P12" i="5"/>
  <c r="Q12" i="5"/>
  <c r="R12" i="5"/>
  <c r="W12" i="5"/>
  <c r="AB12" i="5"/>
  <c r="AD12" i="5"/>
  <c r="AE12" i="5"/>
  <c r="AF12" i="5"/>
  <c r="AG12" i="5"/>
  <c r="AH12" i="5"/>
  <c r="N13" i="5"/>
  <c r="O13" i="5"/>
  <c r="P13" i="5"/>
  <c r="Q13" i="5"/>
  <c r="R13" i="5"/>
  <c r="W13" i="5"/>
  <c r="AB13" i="5"/>
  <c r="AD13" i="5"/>
  <c r="AE13" i="5"/>
  <c r="AF13" i="5"/>
  <c r="AG13" i="5"/>
  <c r="AH13" i="5"/>
  <c r="N14" i="5"/>
  <c r="O14" i="5"/>
  <c r="P14" i="5"/>
  <c r="Q14" i="5"/>
  <c r="R14" i="5"/>
  <c r="W14" i="5"/>
  <c r="AB14" i="5"/>
  <c r="AD14" i="5"/>
  <c r="AE14" i="5"/>
  <c r="AF14" i="5"/>
  <c r="AG14" i="5"/>
  <c r="AH14" i="5"/>
  <c r="N15" i="5"/>
  <c r="O15" i="5"/>
  <c r="P15" i="5"/>
  <c r="Q15" i="5"/>
  <c r="W15" i="5"/>
  <c r="AB15" i="5"/>
  <c r="AD15" i="5"/>
  <c r="AE15" i="5"/>
  <c r="AF15" i="5"/>
  <c r="AG15" i="5"/>
  <c r="AH15" i="5"/>
  <c r="N16" i="5"/>
  <c r="O16" i="5"/>
  <c r="P16" i="5"/>
  <c r="Q16" i="5"/>
  <c r="R16" i="5"/>
  <c r="W16" i="5"/>
  <c r="AB16" i="5"/>
  <c r="AD16" i="5"/>
  <c r="AE16" i="5"/>
  <c r="AF16" i="5"/>
  <c r="AG16" i="5"/>
  <c r="AH16" i="5"/>
  <c r="N17" i="5"/>
  <c r="O17" i="5"/>
  <c r="P17" i="5"/>
  <c r="Q17" i="5"/>
  <c r="R17" i="5"/>
  <c r="W17" i="5"/>
  <c r="AB17" i="5"/>
  <c r="AD17" i="5"/>
  <c r="AE17" i="5"/>
  <c r="AF17" i="5"/>
  <c r="AG17" i="5"/>
  <c r="AH17" i="5"/>
  <c r="N18" i="5"/>
  <c r="O18" i="5"/>
  <c r="P18" i="5"/>
  <c r="Q18" i="5"/>
  <c r="R18" i="5"/>
  <c r="W18" i="5"/>
  <c r="AB18" i="5"/>
  <c r="AD18" i="5"/>
  <c r="AE18" i="5"/>
  <c r="AF18" i="5"/>
  <c r="AG18" i="5"/>
  <c r="AH18" i="5"/>
  <c r="N19" i="5"/>
  <c r="O19" i="5"/>
  <c r="P19" i="5"/>
  <c r="Q19" i="5"/>
  <c r="W19" i="5"/>
  <c r="AB19" i="5"/>
  <c r="AD19" i="5"/>
  <c r="AE19" i="5"/>
  <c r="AF19" i="5"/>
  <c r="AG19" i="5"/>
  <c r="AH19" i="5"/>
  <c r="N20" i="5"/>
  <c r="O20" i="5"/>
  <c r="P20" i="5"/>
  <c r="Q20" i="5"/>
  <c r="R20" i="5"/>
  <c r="W20" i="5"/>
  <c r="AB20" i="5"/>
  <c r="AD20" i="5"/>
  <c r="AE20" i="5"/>
  <c r="AF20" i="5"/>
  <c r="AG20" i="5"/>
  <c r="AH20" i="5"/>
  <c r="N21" i="5"/>
  <c r="O21" i="5"/>
  <c r="P21" i="5"/>
  <c r="Q21" i="5"/>
  <c r="W21" i="5"/>
  <c r="AB21" i="5"/>
  <c r="AD21" i="5"/>
  <c r="AE21" i="5"/>
  <c r="AF21" i="5"/>
  <c r="AG21" i="5"/>
  <c r="AH21" i="5"/>
  <c r="N22" i="5"/>
  <c r="O22" i="5"/>
  <c r="P22" i="5"/>
  <c r="Q22" i="5"/>
  <c r="R22" i="5"/>
  <c r="W22" i="5"/>
  <c r="AB22" i="5"/>
  <c r="AD22" i="5"/>
  <c r="AE22" i="5"/>
  <c r="AF22" i="5"/>
  <c r="AG22" i="5"/>
  <c r="AH22" i="5"/>
  <c r="N23" i="5"/>
  <c r="O23" i="5"/>
  <c r="P23" i="5"/>
  <c r="Q23" i="5"/>
  <c r="W23" i="5"/>
  <c r="AB23" i="5"/>
  <c r="AD23" i="5"/>
  <c r="AE23" i="5"/>
  <c r="AF23" i="5"/>
  <c r="AG23" i="5"/>
  <c r="AH23" i="5"/>
  <c r="N24" i="5"/>
  <c r="O24" i="5"/>
  <c r="P24" i="5"/>
  <c r="Q24" i="5"/>
  <c r="R24" i="5"/>
  <c r="W24" i="5"/>
  <c r="AB24" i="5"/>
  <c r="AD24" i="5"/>
  <c r="AE24" i="5"/>
  <c r="AF24" i="5"/>
  <c r="AG24" i="5"/>
  <c r="AH24" i="5"/>
  <c r="N25" i="5"/>
  <c r="O25" i="5"/>
  <c r="P25" i="5"/>
  <c r="Q25" i="5"/>
  <c r="R25" i="5"/>
  <c r="W25" i="5"/>
  <c r="AB25" i="5"/>
  <c r="AD25" i="5"/>
  <c r="AE25" i="5"/>
  <c r="AF25" i="5"/>
  <c r="AG25" i="5"/>
  <c r="AH25" i="5"/>
  <c r="N26" i="5"/>
  <c r="O26" i="5"/>
  <c r="P26" i="5"/>
  <c r="Q26" i="5"/>
  <c r="R26" i="5"/>
  <c r="W26" i="5"/>
  <c r="AB26" i="5"/>
  <c r="AD26" i="5"/>
  <c r="AE26" i="5"/>
  <c r="AF26" i="5"/>
  <c r="AG26" i="5"/>
  <c r="AH26" i="5"/>
  <c r="N27" i="5"/>
  <c r="O27" i="5"/>
  <c r="P27" i="5"/>
  <c r="Q27" i="5"/>
  <c r="R27" i="5"/>
  <c r="W27" i="5"/>
  <c r="AB27" i="5"/>
  <c r="AD27" i="5"/>
  <c r="AE27" i="5"/>
  <c r="AF27" i="5"/>
  <c r="AG27" i="5"/>
  <c r="AH27" i="5"/>
  <c r="N28" i="5"/>
  <c r="O28" i="5"/>
  <c r="P28" i="5"/>
  <c r="Q28" i="5"/>
  <c r="R28" i="5"/>
  <c r="W28" i="5"/>
  <c r="AB28" i="5"/>
  <c r="AD28" i="5"/>
  <c r="AE28" i="5"/>
  <c r="AF28" i="5"/>
  <c r="AG28" i="5"/>
  <c r="AH28" i="5"/>
  <c r="N29" i="5"/>
  <c r="O29" i="5"/>
  <c r="P29" i="5"/>
  <c r="Q29" i="5"/>
  <c r="R29" i="5"/>
  <c r="W29" i="5"/>
  <c r="AB29" i="5"/>
  <c r="AD29" i="5"/>
  <c r="AE29" i="5"/>
  <c r="AF29" i="5"/>
  <c r="AG29" i="5"/>
  <c r="AH29" i="5"/>
  <c r="N30" i="5"/>
  <c r="O30" i="5"/>
  <c r="P30" i="5"/>
  <c r="Q30" i="5"/>
  <c r="W30" i="5"/>
  <c r="AB30" i="5"/>
  <c r="AD30" i="5"/>
  <c r="AE30" i="5"/>
  <c r="AF30" i="5"/>
  <c r="AG30" i="5"/>
  <c r="AH30" i="5"/>
  <c r="N31" i="5"/>
  <c r="O31" i="5"/>
  <c r="P31" i="5"/>
  <c r="Q31" i="5"/>
  <c r="W31" i="5"/>
  <c r="AB31" i="5"/>
  <c r="AD31" i="5"/>
  <c r="AE31" i="5"/>
  <c r="AF31" i="5"/>
  <c r="AG31" i="5"/>
  <c r="AH31" i="5"/>
  <c r="N32" i="5"/>
  <c r="O32" i="5"/>
  <c r="P32" i="5"/>
  <c r="Q32" i="5"/>
  <c r="W32" i="5"/>
  <c r="AB32" i="5"/>
  <c r="AD32" i="5"/>
  <c r="AE32" i="5"/>
  <c r="AF32" i="5"/>
  <c r="AG32" i="5"/>
  <c r="AH32" i="5"/>
  <c r="N33" i="5"/>
  <c r="O33" i="5"/>
  <c r="P33" i="5"/>
  <c r="Q33" i="5"/>
  <c r="R33" i="5"/>
  <c r="W33" i="5"/>
  <c r="AB33" i="5"/>
  <c r="AD33" i="5"/>
  <c r="AE33" i="5"/>
  <c r="AF33" i="5"/>
  <c r="AG33" i="5"/>
  <c r="AH33" i="5"/>
  <c r="N34" i="5"/>
  <c r="O34" i="5"/>
  <c r="P34" i="5"/>
  <c r="Q34" i="5"/>
  <c r="R34" i="5"/>
  <c r="W34" i="5"/>
  <c r="AB34" i="5"/>
  <c r="AD34" i="5"/>
  <c r="AE34" i="5"/>
  <c r="AF34" i="5"/>
  <c r="AG34" i="5"/>
  <c r="AH34" i="5"/>
  <c r="N35" i="5"/>
  <c r="O35" i="5"/>
  <c r="P35" i="5"/>
  <c r="Q35" i="5"/>
  <c r="R35" i="5"/>
  <c r="W35" i="5"/>
  <c r="AB35" i="5"/>
  <c r="AD35" i="5"/>
  <c r="AE35" i="5"/>
  <c r="AF35" i="5"/>
  <c r="AG35" i="5"/>
  <c r="AH35" i="5"/>
  <c r="N36" i="5"/>
  <c r="O36" i="5"/>
  <c r="P36" i="5"/>
  <c r="Q36" i="5"/>
  <c r="R36" i="5"/>
  <c r="W36" i="5"/>
  <c r="AB36" i="5"/>
  <c r="AD36" i="5"/>
  <c r="AE36" i="5"/>
  <c r="AF36" i="5"/>
  <c r="AG36" i="5"/>
  <c r="AH36" i="5"/>
  <c r="N37" i="5"/>
  <c r="O37" i="5"/>
  <c r="P37" i="5"/>
  <c r="Q37" i="5"/>
  <c r="R37" i="5"/>
  <c r="W37" i="5"/>
  <c r="AB37" i="5"/>
  <c r="AD37" i="5"/>
  <c r="AE37" i="5"/>
  <c r="AF37" i="5"/>
  <c r="AG37" i="5"/>
  <c r="AH37" i="5"/>
  <c r="N38" i="5"/>
  <c r="O38" i="5"/>
  <c r="P38" i="5"/>
  <c r="Q38" i="5"/>
  <c r="R38" i="5"/>
  <c r="W38" i="5"/>
  <c r="AB38" i="5"/>
  <c r="AD38" i="5"/>
  <c r="AE38" i="5"/>
  <c r="AF38" i="5"/>
  <c r="AG38" i="5"/>
  <c r="AH38" i="5"/>
  <c r="N39" i="5"/>
  <c r="O39" i="5"/>
  <c r="P39" i="5"/>
  <c r="Q39" i="5"/>
  <c r="R39" i="5"/>
  <c r="W39" i="5"/>
  <c r="AB39" i="5"/>
  <c r="AD39" i="5"/>
  <c r="AE39" i="5"/>
  <c r="AF39" i="5"/>
  <c r="AG39" i="5"/>
  <c r="AH39" i="5"/>
  <c r="N40" i="5"/>
  <c r="O40" i="5"/>
  <c r="P40" i="5"/>
  <c r="Q40" i="5"/>
  <c r="R40" i="5"/>
  <c r="W40" i="5"/>
  <c r="AB40" i="5"/>
  <c r="AD40" i="5"/>
  <c r="AE40" i="5"/>
  <c r="AF40" i="5"/>
  <c r="AG40" i="5"/>
  <c r="AH40" i="5"/>
  <c r="D41" i="5"/>
  <c r="E41" i="5"/>
  <c r="F41" i="5"/>
  <c r="N41" i="5"/>
  <c r="O41" i="5"/>
  <c r="P41" i="5"/>
  <c r="Q41" i="5"/>
  <c r="R41" i="5"/>
  <c r="AD41" i="5"/>
  <c r="AE41" i="5"/>
  <c r="AF41" i="5"/>
  <c r="AG41" i="5"/>
  <c r="AH41" i="5"/>
  <c r="N42" i="5"/>
  <c r="O42" i="5"/>
  <c r="P42" i="5"/>
  <c r="Q42" i="5"/>
  <c r="R42" i="5"/>
  <c r="W42" i="5"/>
  <c r="AB42" i="5"/>
  <c r="AD42" i="5"/>
  <c r="AE42" i="5"/>
  <c r="AF42" i="5"/>
  <c r="AG42" i="5"/>
  <c r="AH42" i="5"/>
  <c r="N43" i="5"/>
  <c r="O43" i="5"/>
  <c r="P43" i="5"/>
  <c r="Q43" i="5"/>
  <c r="R43" i="5"/>
  <c r="W43" i="5"/>
  <c r="AB43" i="5"/>
  <c r="AD43" i="5"/>
  <c r="AE43" i="5"/>
  <c r="AF43" i="5"/>
  <c r="AG43" i="5"/>
  <c r="AH43" i="5"/>
  <c r="N44" i="5"/>
  <c r="O44" i="5"/>
  <c r="P44" i="5"/>
  <c r="Q44" i="5"/>
  <c r="R44" i="5"/>
  <c r="W44" i="5"/>
  <c r="AB44" i="5"/>
  <c r="AD44" i="5"/>
  <c r="AE44" i="5"/>
  <c r="AF44" i="5"/>
  <c r="AG44" i="5"/>
  <c r="AH44" i="5"/>
  <c r="N45" i="5"/>
  <c r="O45" i="5"/>
  <c r="P45" i="5"/>
  <c r="Q45" i="5"/>
  <c r="R45" i="5"/>
  <c r="W45" i="5"/>
  <c r="AB45" i="5"/>
  <c r="AD45" i="5"/>
  <c r="AE45" i="5"/>
  <c r="AF45" i="5"/>
  <c r="AG45" i="5"/>
  <c r="AH45" i="5"/>
  <c r="N46" i="5"/>
  <c r="O46" i="5"/>
  <c r="P46" i="5"/>
  <c r="Q46" i="5"/>
  <c r="R46" i="5"/>
  <c r="W46" i="5"/>
  <c r="AB46" i="5"/>
  <c r="AD46" i="5"/>
  <c r="AE46" i="5"/>
  <c r="AF46" i="5"/>
  <c r="AG46" i="5"/>
  <c r="AH46" i="5"/>
  <c r="N47" i="5"/>
  <c r="O47" i="5"/>
  <c r="P47" i="5"/>
  <c r="Q47" i="5"/>
  <c r="R47" i="5"/>
  <c r="W47" i="5"/>
  <c r="AB47" i="5"/>
  <c r="AD47" i="5"/>
  <c r="AE47" i="5"/>
  <c r="AF47" i="5"/>
  <c r="AG47" i="5"/>
  <c r="AH47" i="5"/>
  <c r="N48" i="5"/>
  <c r="O48" i="5"/>
  <c r="P48" i="5"/>
  <c r="Q48" i="5"/>
  <c r="R48" i="5"/>
  <c r="W48" i="5"/>
  <c r="AB48" i="5"/>
  <c r="AD48" i="5"/>
  <c r="AE48" i="5"/>
  <c r="AF48" i="5"/>
  <c r="AG48" i="5"/>
  <c r="AH48" i="5"/>
  <c r="N49" i="5"/>
  <c r="O49" i="5"/>
  <c r="P49" i="5"/>
  <c r="Q49" i="5"/>
  <c r="R49" i="5"/>
  <c r="W49" i="5"/>
  <c r="AB49" i="5"/>
  <c r="AD49" i="5"/>
  <c r="AE49" i="5"/>
  <c r="AF49" i="5"/>
  <c r="AG49" i="5"/>
  <c r="AH49" i="5"/>
  <c r="N50" i="5"/>
  <c r="O50" i="5"/>
  <c r="P50" i="5"/>
  <c r="Q50" i="5"/>
  <c r="R50" i="5"/>
  <c r="W50" i="5"/>
  <c r="AB50" i="5"/>
  <c r="AD50" i="5"/>
  <c r="AE50" i="5"/>
  <c r="AF50" i="5"/>
  <c r="AG50" i="5"/>
  <c r="AH50" i="5"/>
  <c r="N51" i="5"/>
  <c r="O51" i="5"/>
  <c r="P51" i="5"/>
  <c r="Q51" i="5"/>
  <c r="R51" i="5"/>
  <c r="W51" i="5"/>
  <c r="AB51" i="5"/>
  <c r="AD51" i="5"/>
  <c r="AE51" i="5"/>
  <c r="AF51" i="5"/>
  <c r="AG51" i="5"/>
  <c r="AH51" i="5"/>
  <c r="N52" i="5"/>
  <c r="O52" i="5"/>
  <c r="P52" i="5"/>
  <c r="Q52" i="5"/>
  <c r="W52" i="5"/>
  <c r="AB52" i="5"/>
  <c r="AD52" i="5"/>
  <c r="AE52" i="5"/>
  <c r="AF52" i="5"/>
  <c r="AG52" i="5"/>
  <c r="AH52" i="5"/>
  <c r="N53" i="5"/>
  <c r="O53" i="5"/>
  <c r="P53" i="5"/>
  <c r="Q53" i="5"/>
  <c r="W53" i="5"/>
  <c r="AB53" i="5"/>
  <c r="AD53" i="5"/>
  <c r="AE53" i="5"/>
  <c r="AF53" i="5"/>
  <c r="AG53" i="5"/>
  <c r="AH53" i="5"/>
  <c r="N54" i="5"/>
  <c r="O54" i="5"/>
  <c r="P54" i="5"/>
  <c r="Q54" i="5"/>
  <c r="W54" i="5"/>
  <c r="AB54" i="5"/>
  <c r="AD54" i="5"/>
  <c r="AE54" i="5"/>
  <c r="AF54" i="5"/>
  <c r="AG54" i="5"/>
  <c r="AH54" i="5"/>
  <c r="N55" i="5"/>
  <c r="O55" i="5"/>
  <c r="P55" i="5"/>
  <c r="Q55" i="5"/>
  <c r="R55" i="5"/>
  <c r="W55" i="5"/>
  <c r="AB55" i="5"/>
  <c r="AD55" i="5"/>
  <c r="AE55" i="5"/>
  <c r="AF55" i="5"/>
  <c r="AG55" i="5"/>
  <c r="AH55" i="5"/>
  <c r="N56" i="5"/>
  <c r="O56" i="5"/>
  <c r="P56" i="5"/>
  <c r="Q56" i="5"/>
  <c r="R56" i="5"/>
  <c r="W56" i="5"/>
  <c r="AB56" i="5"/>
  <c r="AD56" i="5"/>
  <c r="AE56" i="5"/>
  <c r="AF56" i="5"/>
  <c r="W57" i="5"/>
  <c r="W58" i="5"/>
  <c r="AG56" i="5"/>
  <c r="AH56" i="5"/>
  <c r="N57" i="5"/>
  <c r="O57" i="5"/>
  <c r="P57" i="5"/>
  <c r="Q57" i="5"/>
  <c r="R57" i="5"/>
  <c r="N58" i="5"/>
  <c r="O58" i="5"/>
  <c r="P58" i="5"/>
  <c r="Q58" i="5"/>
  <c r="R58" i="5"/>
  <c r="W59" i="5"/>
  <c r="AB59" i="5"/>
  <c r="L60" i="5"/>
  <c r="AB60" i="5"/>
  <c r="AE60" i="5"/>
  <c r="D61" i="5"/>
  <c r="E61" i="5"/>
  <c r="F61" i="5"/>
  <c r="G61" i="5"/>
  <c r="I61" i="5"/>
  <c r="J61" i="5"/>
  <c r="K61" i="5"/>
  <c r="L61" i="5"/>
  <c r="N61" i="5"/>
  <c r="O61" i="5"/>
  <c r="P61" i="5"/>
  <c r="Q61" i="5"/>
  <c r="R61" i="5"/>
  <c r="T61" i="5"/>
  <c r="U61" i="5"/>
  <c r="V61" i="5"/>
  <c r="W61" i="5"/>
  <c r="Y61" i="5"/>
  <c r="Z61" i="5"/>
  <c r="AA61" i="5"/>
  <c r="AB61" i="5"/>
  <c r="AD61" i="5"/>
  <c r="AE61" i="5"/>
  <c r="AF61" i="5"/>
  <c r="AG61" i="5"/>
  <c r="AH61" i="5"/>
  <c r="T62" i="5"/>
  <c r="U62" i="5"/>
  <c r="V62" i="5"/>
  <c r="W62" i="5"/>
  <c r="Y62" i="5"/>
  <c r="Z62" i="5"/>
  <c r="AA62" i="5"/>
  <c r="AB62" i="5"/>
  <c r="AD62" i="5"/>
  <c r="AE62" i="5"/>
  <c r="AF62" i="5"/>
  <c r="AG62" i="5"/>
  <c r="AH62" i="5"/>
  <c r="F102" i="4"/>
  <c r="F106" i="4"/>
  <c r="F111" i="4"/>
  <c r="F120" i="4"/>
  <c r="F138" i="4"/>
  <c r="F149" i="4"/>
  <c r="F154" i="4"/>
  <c r="F163" i="4"/>
  <c r="F171" i="4"/>
  <c r="F172" i="4"/>
  <c r="E163" i="4"/>
  <c r="D163" i="4"/>
  <c r="C163" i="4"/>
  <c r="E154" i="4"/>
  <c r="D154" i="4"/>
  <c r="C154" i="4"/>
  <c r="E149" i="4"/>
  <c r="D149" i="4"/>
  <c r="C149" i="4"/>
  <c r="E138" i="4"/>
  <c r="D138" i="4"/>
  <c r="C138" i="4"/>
  <c r="E120" i="4"/>
  <c r="D120" i="4"/>
  <c r="C120" i="4"/>
  <c r="E111" i="4"/>
  <c r="D111" i="4"/>
  <c r="C111" i="4"/>
  <c r="E106" i="4"/>
  <c r="D106" i="4"/>
  <c r="C106" i="4"/>
  <c r="E102" i="4"/>
  <c r="D102" i="4"/>
  <c r="C102" i="4"/>
  <c r="E99" i="4"/>
  <c r="D99" i="4"/>
  <c r="C99" i="4"/>
  <c r="E89" i="4"/>
  <c r="D89" i="4"/>
  <c r="C89" i="4"/>
  <c r="E79" i="4"/>
  <c r="D79" i="4"/>
  <c r="C79" i="4"/>
  <c r="G71" i="4"/>
  <c r="F71" i="4"/>
  <c r="E71" i="4"/>
  <c r="D71" i="4"/>
  <c r="C71" i="4"/>
  <c r="G62" i="4"/>
  <c r="F62" i="4"/>
  <c r="E62" i="4"/>
  <c r="D62" i="4"/>
  <c r="C62" i="4"/>
  <c r="G58" i="4"/>
  <c r="F58" i="4"/>
  <c r="E58" i="4"/>
  <c r="D58" i="4"/>
  <c r="C58" i="4"/>
  <c r="G52" i="4"/>
  <c r="F52" i="4"/>
  <c r="E52" i="4"/>
  <c r="D52" i="4"/>
  <c r="C52" i="4"/>
  <c r="G38" i="4"/>
  <c r="F38" i="4"/>
  <c r="E38" i="4"/>
  <c r="D38" i="4"/>
  <c r="C38" i="4"/>
  <c r="G32" i="4"/>
  <c r="F32" i="4"/>
  <c r="E32" i="4"/>
  <c r="D32" i="4"/>
  <c r="C32" i="4"/>
  <c r="G28" i="4"/>
  <c r="F28" i="4"/>
  <c r="E28" i="4"/>
  <c r="D28" i="4"/>
  <c r="C28" i="4"/>
  <c r="G25" i="4"/>
  <c r="F25" i="4"/>
  <c r="E25" i="4"/>
  <c r="D25" i="4"/>
  <c r="C25" i="4"/>
  <c r="G22" i="4"/>
  <c r="F22" i="4"/>
  <c r="E22" i="4"/>
  <c r="D22" i="4"/>
  <c r="C22" i="4"/>
  <c r="G14" i="4"/>
  <c r="F14" i="4"/>
  <c r="E14" i="4"/>
  <c r="D14" i="4"/>
  <c r="C14" i="4"/>
  <c r="G6" i="4"/>
  <c r="F6" i="4"/>
  <c r="E6" i="4"/>
  <c r="D6" i="4"/>
  <c r="C6" i="4"/>
  <c r="U12" i="2"/>
  <c r="U9" i="2" s="1"/>
  <c r="U31" i="2"/>
  <c r="T12" i="2"/>
  <c r="T9" i="2" s="1"/>
  <c r="R9" i="2"/>
  <c r="R31" i="2" s="1"/>
  <c r="R30" i="2"/>
  <c r="P9" i="2"/>
  <c r="P31" i="2" s="1"/>
  <c r="P30" i="2"/>
  <c r="O31" i="2"/>
  <c r="N30" i="2"/>
  <c r="N31" i="2" s="1"/>
  <c r="L30" i="2"/>
  <c r="L31" i="2"/>
  <c r="J30" i="2"/>
  <c r="J31" i="2" s="1"/>
  <c r="G30" i="2"/>
  <c r="G31" i="2" s="1"/>
  <c r="E30" i="2"/>
  <c r="E31" i="2" s="1"/>
  <c r="D31" i="2" l="1"/>
  <c r="T31" i="2"/>
  <c r="F89" i="17"/>
  <c r="H31" i="17"/>
  <c r="H56" i="17"/>
  <c r="H67" i="17"/>
  <c r="E89" i="17"/>
  <c r="H80" i="17"/>
  <c r="G89" i="17"/>
  <c r="H14" i="17"/>
  <c r="H89" i="17" s="1"/>
  <c r="H6" i="17"/>
</calcChain>
</file>

<file path=xl/comments1.xml><?xml version="1.0" encoding="utf-8"?>
<comments xmlns="http://schemas.openxmlformats.org/spreadsheetml/2006/main">
  <authors>
    <author>Sebastian Wolf</author>
  </authors>
  <commentList>
    <comment ref="C7" authorId="0" shapeId="0">
      <text>
        <r>
          <rPr>
            <b/>
            <sz val="9"/>
            <color indexed="81"/>
            <rFont val="Calibri"/>
            <family val="2"/>
          </rPr>
          <t>Sebastian Wolf:</t>
        </r>
        <r>
          <rPr>
            <sz val="9"/>
            <color indexed="81"/>
            <rFont val="Calibri"/>
            <family val="2"/>
          </rPr>
          <t xml:space="preserve">
</t>
        </r>
        <r>
          <rPr>
            <sz val="14"/>
            <color indexed="81"/>
            <rFont val="Calibri"/>
            <family val="2"/>
          </rPr>
          <t>Note that agencies' names changed during budget execution, so execution figures have a separate names column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<sst xmlns="http://schemas.openxmlformats.org/spreadsheetml/2006/main" count="9498" uniqueCount="526">
  <si>
    <t>2005 outturn SDG equiv</t>
  </si>
  <si>
    <t>2006 outturn SDG equiv</t>
  </si>
  <si>
    <t>2007 outturn SDG equiv</t>
  </si>
  <si>
    <t>2008 outturn</t>
  </si>
  <si>
    <t>2009 outturn</t>
  </si>
  <si>
    <t xml:space="preserve">2010 outturn </t>
  </si>
  <si>
    <t>2011 Approved Budget</t>
  </si>
  <si>
    <t>2011 Jan - June Outturns</t>
  </si>
  <si>
    <t>July 2011-June 2012 Outturns</t>
  </si>
  <si>
    <t>2012/13 Outturns</t>
  </si>
  <si>
    <t>Revenue</t>
  </si>
  <si>
    <t>Oil Revenue</t>
  </si>
  <si>
    <t>Non Oil Revenue</t>
  </si>
  <si>
    <t>Reserves and Borrowing</t>
  </si>
  <si>
    <t>Grants from Donors</t>
  </si>
  <si>
    <t>Agency Expenditure</t>
  </si>
  <si>
    <t>Salaries</t>
  </si>
  <si>
    <t>Operating</t>
  </si>
  <si>
    <t>Capital</t>
  </si>
  <si>
    <t>Transfers</t>
  </si>
  <si>
    <t>Other</t>
  </si>
  <si>
    <t>Balance</t>
  </si>
  <si>
    <t>GoNU Direct Expenditures</t>
  </si>
  <si>
    <t>Residual/Exchange Loss</t>
  </si>
  <si>
    <t>Oil Pipeline Fees</t>
  </si>
  <si>
    <t>Payments to Sudan</t>
  </si>
  <si>
    <t>Contingency for Arrears and Disasters</t>
  </si>
  <si>
    <t>Oil Transfers to States and Communities</t>
  </si>
  <si>
    <t>Airport and World Bank Loan</t>
  </si>
  <si>
    <t>Loan Repayment</t>
  </si>
  <si>
    <t>Mandatory Expenditure</t>
  </si>
  <si>
    <t>Reserves/Deficit</t>
  </si>
  <si>
    <t>Transfers to States</t>
  </si>
  <si>
    <t xml:space="preserve">Transfers to Development Projects </t>
  </si>
  <si>
    <t>Annex 2: RSS Historical Outturns</t>
  </si>
  <si>
    <t>Budget Outturns (2006 -2010)</t>
  </si>
  <si>
    <t>MINISTRY</t>
  </si>
  <si>
    <t>2006 outturn
(SDG equiv)</t>
  </si>
  <si>
    <t>2007 outtur
 (SDG equiv)</t>
  </si>
  <si>
    <t>2010 Outturn</t>
  </si>
  <si>
    <t>Accountability</t>
  </si>
  <si>
    <t>Anti-Corruption Commission</t>
  </si>
  <si>
    <t>Audit Chamber</t>
  </si>
  <si>
    <r>
      <t>National Bureau of Statistics</t>
    </r>
    <r>
      <rPr>
        <vertAlign val="superscript"/>
        <sz val="11"/>
        <rFont val="Arial"/>
        <family val="2"/>
      </rPr>
      <t>1</t>
    </r>
  </si>
  <si>
    <r>
      <t>Finance, Commerce, Investment &amp; Economic Planning</t>
    </r>
    <r>
      <rPr>
        <vertAlign val="superscript"/>
        <sz val="11"/>
        <rFont val="Arial"/>
        <family val="2"/>
      </rPr>
      <t>2</t>
    </r>
  </si>
  <si>
    <r>
      <t>Investment Authority</t>
    </r>
    <r>
      <rPr>
        <vertAlign val="superscript"/>
        <sz val="11"/>
        <rFont val="Arial"/>
        <family val="2"/>
      </rPr>
      <t>3</t>
    </r>
  </si>
  <si>
    <t>SS Fiscal Financial Allocation &amp; Monitoring Commission</t>
  </si>
  <si>
    <t>SS Reconstruction &amp; Development Fund</t>
  </si>
  <si>
    <t>Economic Functions</t>
  </si>
  <si>
    <r>
      <t>Commerce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&amp; Industry</t>
    </r>
    <r>
      <rPr>
        <vertAlign val="superscript"/>
        <sz val="11"/>
        <rFont val="Arial"/>
        <family val="2"/>
      </rPr>
      <t>4</t>
    </r>
  </si>
  <si>
    <r>
      <t xml:space="preserve">Petroleum, Mining &amp; Industry </t>
    </r>
    <r>
      <rPr>
        <vertAlign val="superscript"/>
        <sz val="11"/>
        <rFont val="Arial"/>
        <family val="2"/>
      </rPr>
      <t>4</t>
    </r>
  </si>
  <si>
    <t>Electricity Corporation</t>
  </si>
  <si>
    <t>Information &amp; Broadcasting</t>
  </si>
  <si>
    <t>Telecommunication &amp; Postal services</t>
  </si>
  <si>
    <r>
      <t>Water Resources &amp; Irrigation</t>
    </r>
    <r>
      <rPr>
        <vertAlign val="superscript"/>
        <sz val="11"/>
        <rFont val="Arial"/>
        <family val="2"/>
      </rPr>
      <t>5</t>
    </r>
  </si>
  <si>
    <t>-</t>
  </si>
  <si>
    <t>South Sudan Urban Water Corporation</t>
  </si>
  <si>
    <t>Education</t>
  </si>
  <si>
    <r>
      <t>General Education &amp; Instruction</t>
    </r>
    <r>
      <rPr>
        <vertAlign val="superscript"/>
        <sz val="11"/>
        <rFont val="Arial"/>
        <family val="2"/>
      </rPr>
      <t>6</t>
    </r>
  </si>
  <si>
    <r>
      <t>Higher Education, Research, Science &amp; Technology</t>
    </r>
    <r>
      <rPr>
        <vertAlign val="superscript"/>
        <sz val="11"/>
        <rFont val="Arial"/>
        <family val="2"/>
      </rPr>
      <t>6</t>
    </r>
  </si>
  <si>
    <t>Health</t>
  </si>
  <si>
    <t>HIV/Aids Commission</t>
  </si>
  <si>
    <t>Infrastructure</t>
  </si>
  <si>
    <t>Housing, Lands &amp; Physical Planning</t>
  </si>
  <si>
    <r>
      <t>Roads &amp; Bridges</t>
    </r>
    <r>
      <rPr>
        <vertAlign val="superscript"/>
        <sz val="11"/>
        <rFont val="Arial"/>
        <family val="2"/>
      </rPr>
      <t>7</t>
    </r>
  </si>
  <si>
    <r>
      <t>Transport</t>
    </r>
    <r>
      <rPr>
        <vertAlign val="superscript"/>
        <sz val="11"/>
        <rFont val="Arial"/>
        <family val="2"/>
      </rPr>
      <t>7</t>
    </r>
  </si>
  <si>
    <t>n/a</t>
  </si>
  <si>
    <t>Natural Resources &amp; Rural Development</t>
  </si>
  <si>
    <r>
      <t>Agriculture &amp; Forestry</t>
    </r>
    <r>
      <rPr>
        <vertAlign val="superscript"/>
        <sz val="11"/>
        <rFont val="Arial"/>
        <family val="2"/>
      </rPr>
      <t>9</t>
    </r>
  </si>
  <si>
    <r>
      <t>Cooperatives &amp; Rural Development</t>
    </r>
    <r>
      <rPr>
        <vertAlign val="superscript"/>
        <sz val="11"/>
        <rFont val="Arial"/>
        <family val="2"/>
      </rPr>
      <t>9</t>
    </r>
  </si>
  <si>
    <r>
      <t>Animal Resources &amp; Fisheries</t>
    </r>
    <r>
      <rPr>
        <vertAlign val="superscript"/>
        <sz val="11"/>
        <rFont val="Arial"/>
        <family val="2"/>
      </rPr>
      <t>9</t>
    </r>
  </si>
  <si>
    <r>
      <t>Wildlife Conservation</t>
    </r>
    <r>
      <rPr>
        <vertAlign val="superscript"/>
        <sz val="11"/>
        <rFont val="Arial"/>
        <family val="2"/>
      </rPr>
      <t>16</t>
    </r>
    <r>
      <rPr>
        <sz val="11"/>
        <rFont val="Arial"/>
        <family val="2"/>
      </rPr>
      <t xml:space="preserve"> &amp; Tourism</t>
    </r>
    <r>
      <rPr>
        <vertAlign val="superscript"/>
        <sz val="11"/>
        <rFont val="Arial"/>
        <family val="2"/>
      </rPr>
      <t>9</t>
    </r>
  </si>
  <si>
    <t>Land Commission</t>
  </si>
  <si>
    <t>Public Administration</t>
  </si>
  <si>
    <r>
      <t>Office of the President</t>
    </r>
    <r>
      <rPr>
        <vertAlign val="superscript"/>
        <sz val="11"/>
        <rFont val="Arial"/>
        <family val="2"/>
      </rPr>
      <t>11</t>
    </r>
  </si>
  <si>
    <r>
      <t>Vice- President's Office</t>
    </r>
    <r>
      <rPr>
        <vertAlign val="superscript"/>
        <sz val="11"/>
        <rFont val="Arial"/>
        <family val="2"/>
      </rPr>
      <t>11</t>
    </r>
  </si>
  <si>
    <r>
      <t>Presidential Affairs</t>
    </r>
    <r>
      <rPr>
        <vertAlign val="superscript"/>
        <sz val="11"/>
        <rFont val="Arial"/>
        <family val="2"/>
      </rPr>
      <t>11</t>
    </r>
  </si>
  <si>
    <r>
      <t>Cabinet Affairs</t>
    </r>
    <r>
      <rPr>
        <vertAlign val="superscript"/>
        <sz val="11"/>
        <rFont val="Arial"/>
        <family val="2"/>
      </rPr>
      <t>12</t>
    </r>
  </si>
  <si>
    <r>
      <t>Labour and Public Service</t>
    </r>
    <r>
      <rPr>
        <vertAlign val="superscript"/>
        <sz val="11"/>
        <rFont val="Arial"/>
        <family val="2"/>
      </rPr>
      <t xml:space="preserve"> 13</t>
    </r>
  </si>
  <si>
    <r>
      <t>Human Resource Development</t>
    </r>
    <r>
      <rPr>
        <vertAlign val="superscript"/>
        <sz val="11"/>
        <rFont val="Arial"/>
        <family val="2"/>
      </rPr>
      <t>13</t>
    </r>
  </si>
  <si>
    <r>
      <t>Parliamentary Affairs</t>
    </r>
    <r>
      <rPr>
        <vertAlign val="superscript"/>
        <sz val="11"/>
        <rFont val="Arial"/>
        <family val="2"/>
      </rPr>
      <t>12</t>
    </r>
  </si>
  <si>
    <r>
      <t xml:space="preserve">Foreign Affairs and International Cooperation </t>
    </r>
    <r>
      <rPr>
        <vertAlign val="superscript"/>
        <sz val="11"/>
        <rFont val="Arial"/>
        <family val="2"/>
      </rPr>
      <t>14</t>
    </r>
  </si>
  <si>
    <t>Civil Service Commission</t>
  </si>
  <si>
    <t>Local Government Board</t>
  </si>
  <si>
    <t>Employees Justice Chamber</t>
  </si>
  <si>
    <t>Public Grievances Chamber</t>
  </si>
  <si>
    <t>National Legislative Assembly</t>
  </si>
  <si>
    <t>Rule of Law</t>
  </si>
  <si>
    <t>Judiciary of South Sudan</t>
  </si>
  <si>
    <r>
      <t>Justice</t>
    </r>
    <r>
      <rPr>
        <vertAlign val="superscript"/>
        <sz val="11"/>
        <rFont val="Arial"/>
        <family val="2"/>
      </rPr>
      <t>15</t>
    </r>
  </si>
  <si>
    <t>Law Review Commission</t>
  </si>
  <si>
    <r>
      <t>Interior and Wildlife</t>
    </r>
    <r>
      <rPr>
        <vertAlign val="superscript"/>
        <sz val="11"/>
        <rFont val="Arial"/>
        <family val="2"/>
      </rPr>
      <t>16</t>
    </r>
  </si>
  <si>
    <t>Human Rights Commission</t>
  </si>
  <si>
    <t>Security</t>
  </si>
  <si>
    <t>National Mine Action Authority</t>
  </si>
  <si>
    <t>Disarmament, Demobilisation and Reintegration Commission</t>
  </si>
  <si>
    <r>
      <t xml:space="preserve">Defense &amp; Veterans Affairs </t>
    </r>
    <r>
      <rPr>
        <vertAlign val="superscript"/>
        <sz val="11"/>
        <rFont val="Arial"/>
        <family val="2"/>
      </rPr>
      <t>17</t>
    </r>
  </si>
  <si>
    <t>Social &amp; Humanitarian Affairs</t>
  </si>
  <si>
    <r>
      <t>Gender, Child &amp; Social Welfare</t>
    </r>
    <r>
      <rPr>
        <vertAlign val="superscript"/>
        <sz val="11"/>
        <rFont val="Arial"/>
        <family val="2"/>
      </rPr>
      <t>18</t>
    </r>
  </si>
  <si>
    <r>
      <t>Humanitarian Affairs &amp; Disaster Management</t>
    </r>
    <r>
      <rPr>
        <vertAlign val="superscript"/>
        <sz val="11"/>
        <rFont val="Arial"/>
        <family val="2"/>
      </rPr>
      <t>18</t>
    </r>
  </si>
  <si>
    <r>
      <t>Culture and Heritage</t>
    </r>
    <r>
      <rPr>
        <vertAlign val="superscript"/>
        <sz val="11"/>
        <rFont val="Arial"/>
        <family val="2"/>
      </rPr>
      <t>19</t>
    </r>
  </si>
  <si>
    <r>
      <t>Youth, Sport &amp; Recreation</t>
    </r>
    <r>
      <rPr>
        <vertAlign val="superscript"/>
        <sz val="11"/>
        <rFont val="Arial"/>
        <family val="2"/>
      </rPr>
      <t>19</t>
    </r>
  </si>
  <si>
    <r>
      <t>Peace Commission</t>
    </r>
    <r>
      <rPr>
        <vertAlign val="superscript"/>
        <sz val="11"/>
        <rFont val="Arial"/>
        <family val="2"/>
      </rPr>
      <t>20</t>
    </r>
  </si>
  <si>
    <t>War Disabled, Widows &amp; Orphans Commission</t>
  </si>
  <si>
    <t>War Veterans Commission</t>
  </si>
  <si>
    <t>SS Relief and Rehabilitation Commission</t>
  </si>
  <si>
    <t>Block Transfers to States</t>
  </si>
  <si>
    <t>General Block Transfer</t>
  </si>
  <si>
    <t>Assembly Block Transfer</t>
  </si>
  <si>
    <t>Suspense items unallocated/ Interest on debt</t>
  </si>
  <si>
    <t>OVERALL TOTAL</t>
  </si>
  <si>
    <t xml:space="preserve"> Budget Outturns (2010-2014)</t>
  </si>
  <si>
    <t xml:space="preserve">2011 (Jan-Jun) 
Outturn </t>
  </si>
  <si>
    <t>2011/12 
Outturns</t>
  </si>
  <si>
    <t>2012/13
 Outturns</t>
  </si>
  <si>
    <t>2013/14 
Budget</t>
  </si>
  <si>
    <r>
      <t>National Bureau of Statistics</t>
    </r>
    <r>
      <rPr>
        <vertAlign val="superscript"/>
        <sz val="12"/>
        <rFont val="Arial"/>
        <family val="2"/>
      </rPr>
      <t>1</t>
    </r>
  </si>
  <si>
    <r>
      <t>Finance, Commerce, Investment &amp; Economic Planning</t>
    </r>
    <r>
      <rPr>
        <vertAlign val="superscript"/>
        <sz val="12"/>
        <rFont val="Arial"/>
        <family val="2"/>
      </rPr>
      <t>2</t>
    </r>
  </si>
  <si>
    <r>
      <t>Investment Authority</t>
    </r>
    <r>
      <rPr>
        <vertAlign val="superscript"/>
        <sz val="12"/>
        <rFont val="Arial"/>
        <family val="2"/>
      </rPr>
      <t>3</t>
    </r>
  </si>
  <si>
    <t>National Bureau of Standards</t>
  </si>
  <si>
    <t>National Revenue Authority</t>
  </si>
  <si>
    <r>
      <t>Commerce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&amp; Industry</t>
    </r>
    <r>
      <rPr>
        <vertAlign val="superscript"/>
        <sz val="12"/>
        <rFont val="Arial"/>
        <family val="2"/>
      </rPr>
      <t>4</t>
    </r>
  </si>
  <si>
    <r>
      <t xml:space="preserve">Petroleum, Mining &amp; Industry </t>
    </r>
    <r>
      <rPr>
        <vertAlign val="superscript"/>
        <sz val="12"/>
        <rFont val="Arial"/>
        <family val="2"/>
      </rPr>
      <t>4</t>
    </r>
  </si>
  <si>
    <r>
      <t xml:space="preserve">Electricity &amp; Dams </t>
    </r>
    <r>
      <rPr>
        <vertAlign val="superscript"/>
        <sz val="12"/>
        <rFont val="Arial"/>
        <family val="2"/>
      </rPr>
      <t>5</t>
    </r>
  </si>
  <si>
    <r>
      <t>Water Resources &amp; Irrigation</t>
    </r>
    <r>
      <rPr>
        <vertAlign val="superscript"/>
        <sz val="12"/>
        <rFont val="Arial"/>
        <family val="2"/>
      </rPr>
      <t>5</t>
    </r>
  </si>
  <si>
    <t>Petroleum and Gas Commission</t>
  </si>
  <si>
    <r>
      <t>General Education &amp; Instruction</t>
    </r>
    <r>
      <rPr>
        <vertAlign val="superscript"/>
        <sz val="12"/>
        <rFont val="Arial"/>
        <family val="2"/>
      </rPr>
      <t>6</t>
    </r>
  </si>
  <si>
    <r>
      <t>Higher Education, Research, Science &amp; Technology</t>
    </r>
    <r>
      <rPr>
        <vertAlign val="superscript"/>
        <sz val="12"/>
        <rFont val="Arial"/>
        <family val="2"/>
      </rPr>
      <t>6</t>
    </r>
  </si>
  <si>
    <t>Drug and Food Control Authority</t>
  </si>
  <si>
    <r>
      <t>Roads &amp; Bridges</t>
    </r>
    <r>
      <rPr>
        <vertAlign val="superscript"/>
        <sz val="12"/>
        <rFont val="Arial"/>
        <family val="2"/>
      </rPr>
      <t>7</t>
    </r>
  </si>
  <si>
    <r>
      <t>Transport</t>
    </r>
    <r>
      <rPr>
        <vertAlign val="superscript"/>
        <sz val="12"/>
        <rFont val="Arial"/>
        <family val="2"/>
      </rPr>
      <t>7</t>
    </r>
  </si>
  <si>
    <r>
      <t>South Sudan Roads Authority</t>
    </r>
    <r>
      <rPr>
        <vertAlign val="superscript"/>
        <sz val="12"/>
        <rFont val="Arial"/>
        <family val="2"/>
      </rPr>
      <t>8</t>
    </r>
  </si>
  <si>
    <r>
      <t>Agriculture &amp; Forestry</t>
    </r>
    <r>
      <rPr>
        <vertAlign val="superscript"/>
        <sz val="12"/>
        <rFont val="Arial"/>
        <family val="2"/>
      </rPr>
      <t>9</t>
    </r>
  </si>
  <si>
    <r>
      <t>Cooperatives &amp; Rural Development</t>
    </r>
    <r>
      <rPr>
        <vertAlign val="superscript"/>
        <sz val="12"/>
        <rFont val="Arial"/>
        <family val="2"/>
      </rPr>
      <t>9</t>
    </r>
  </si>
  <si>
    <r>
      <t>Animal Resources &amp; Fisheries</t>
    </r>
    <r>
      <rPr>
        <vertAlign val="superscript"/>
        <sz val="12"/>
        <rFont val="Arial"/>
        <family val="2"/>
      </rPr>
      <t>9</t>
    </r>
  </si>
  <si>
    <t>Agricultural Bank</t>
  </si>
  <si>
    <r>
      <t>Wildlife Conservation</t>
    </r>
    <r>
      <rPr>
        <vertAlign val="superscript"/>
        <sz val="12"/>
        <rFont val="Arial"/>
        <family val="2"/>
      </rPr>
      <t>16</t>
    </r>
    <r>
      <rPr>
        <sz val="12"/>
        <rFont val="Arial"/>
        <family val="2"/>
      </rPr>
      <t xml:space="preserve"> &amp; Tourism</t>
    </r>
    <r>
      <rPr>
        <vertAlign val="superscript"/>
        <sz val="12"/>
        <rFont val="Arial"/>
        <family val="2"/>
      </rPr>
      <t>9</t>
    </r>
  </si>
  <si>
    <r>
      <t>Environment</t>
    </r>
    <r>
      <rPr>
        <vertAlign val="superscript"/>
        <sz val="12"/>
        <rFont val="Arial"/>
        <family val="2"/>
      </rPr>
      <t>10</t>
    </r>
  </si>
  <si>
    <t>Skeikan Insurance</t>
  </si>
  <si>
    <r>
      <t>Office of the President</t>
    </r>
    <r>
      <rPr>
        <vertAlign val="superscript"/>
        <sz val="12"/>
        <rFont val="Arial"/>
        <family val="2"/>
      </rPr>
      <t>11</t>
    </r>
  </si>
  <si>
    <r>
      <t>Vice- President's Office</t>
    </r>
    <r>
      <rPr>
        <vertAlign val="superscript"/>
        <sz val="12"/>
        <rFont val="Arial"/>
        <family val="2"/>
      </rPr>
      <t>11</t>
    </r>
  </si>
  <si>
    <r>
      <t>Presidential Affairs</t>
    </r>
    <r>
      <rPr>
        <vertAlign val="superscript"/>
        <sz val="12"/>
        <rFont val="Arial"/>
        <family val="2"/>
      </rPr>
      <t>11</t>
    </r>
  </si>
  <si>
    <r>
      <t>Cabinet Affairs</t>
    </r>
    <r>
      <rPr>
        <vertAlign val="superscript"/>
        <sz val="12"/>
        <rFont val="Arial"/>
        <family val="2"/>
      </rPr>
      <t>12</t>
    </r>
  </si>
  <si>
    <r>
      <t>Labour and Public Service</t>
    </r>
    <r>
      <rPr>
        <vertAlign val="superscript"/>
        <sz val="12"/>
        <rFont val="Arial"/>
        <family val="2"/>
      </rPr>
      <t xml:space="preserve"> 13</t>
    </r>
  </si>
  <si>
    <r>
      <t>Human Resource Development</t>
    </r>
    <r>
      <rPr>
        <vertAlign val="superscript"/>
        <sz val="12"/>
        <rFont val="Arial"/>
        <family val="2"/>
      </rPr>
      <t>13</t>
    </r>
  </si>
  <si>
    <r>
      <t>Parliamentary Affairs</t>
    </r>
    <r>
      <rPr>
        <vertAlign val="superscript"/>
        <sz val="12"/>
        <rFont val="Arial"/>
        <family val="2"/>
      </rPr>
      <t>12</t>
    </r>
  </si>
  <si>
    <r>
      <t xml:space="preserve">Foreign Affairs and International Cooperation </t>
    </r>
    <r>
      <rPr>
        <vertAlign val="superscript"/>
        <sz val="12"/>
        <rFont val="Arial"/>
        <family val="2"/>
      </rPr>
      <t>14</t>
    </r>
  </si>
  <si>
    <t>National Elections  Commission</t>
  </si>
  <si>
    <t>South Sudan Council of States</t>
  </si>
  <si>
    <t>Constituency Development Fund</t>
  </si>
  <si>
    <t>National Constitution Review  Commission</t>
  </si>
  <si>
    <r>
      <t>Justice</t>
    </r>
    <r>
      <rPr>
        <vertAlign val="superscript"/>
        <sz val="12"/>
        <rFont val="Arial"/>
        <family val="2"/>
      </rPr>
      <t>15</t>
    </r>
  </si>
  <si>
    <r>
      <t>Interior and Wildlife</t>
    </r>
    <r>
      <rPr>
        <vertAlign val="superscript"/>
        <sz val="12"/>
        <rFont val="Arial"/>
        <family val="2"/>
      </rPr>
      <t>16</t>
    </r>
  </si>
  <si>
    <t>Commission for Refugee Affairs</t>
  </si>
  <si>
    <t>Police</t>
  </si>
  <si>
    <t>Prisons</t>
  </si>
  <si>
    <t>Fire Brigade</t>
  </si>
  <si>
    <t>Bureau for Community Security and Small Arms Control</t>
  </si>
  <si>
    <r>
      <t xml:space="preserve">Defense &amp; Veterans Affairs </t>
    </r>
    <r>
      <rPr>
        <vertAlign val="superscript"/>
        <sz val="12"/>
        <rFont val="Arial"/>
        <family val="2"/>
      </rPr>
      <t>17</t>
    </r>
  </si>
  <si>
    <t>National Security, Office of the President</t>
  </si>
  <si>
    <r>
      <t>Gender, Child &amp; Social Welfare</t>
    </r>
    <r>
      <rPr>
        <vertAlign val="superscript"/>
        <sz val="12"/>
        <rFont val="Arial"/>
        <family val="2"/>
      </rPr>
      <t>18</t>
    </r>
  </si>
  <si>
    <r>
      <t>Humanitarian Affairs &amp; Disaster Management</t>
    </r>
    <r>
      <rPr>
        <vertAlign val="superscript"/>
        <sz val="12"/>
        <rFont val="Arial"/>
        <family val="2"/>
      </rPr>
      <t>18</t>
    </r>
  </si>
  <si>
    <r>
      <t>Culture and Heritage</t>
    </r>
    <r>
      <rPr>
        <vertAlign val="superscript"/>
        <sz val="12"/>
        <rFont val="Arial"/>
        <family val="2"/>
      </rPr>
      <t>19</t>
    </r>
  </si>
  <si>
    <r>
      <t>Youth, Sport &amp; Recreation</t>
    </r>
    <r>
      <rPr>
        <vertAlign val="superscript"/>
        <sz val="12"/>
        <rFont val="Arial"/>
        <family val="2"/>
      </rPr>
      <t>19</t>
    </r>
  </si>
  <si>
    <r>
      <t>Peace Commission</t>
    </r>
    <r>
      <rPr>
        <vertAlign val="superscript"/>
        <sz val="12"/>
        <rFont val="Arial"/>
        <family val="2"/>
      </rPr>
      <t>20</t>
    </r>
  </si>
  <si>
    <t>Sales Tax Adjustment Grant</t>
  </si>
  <si>
    <t>County Block Transfer</t>
  </si>
  <si>
    <t>Contingency to pay Arrears</t>
  </si>
  <si>
    <t>Contingency for Disasters/discretionary payments</t>
  </si>
  <si>
    <t>Memo items for RSS Budget Estimates and Outturns (2006-2013/14)</t>
  </si>
  <si>
    <t>1. Formerly South Sudan Centre for Census, Statistics and Evaluation</t>
  </si>
  <si>
    <t>2. Merger of  former Ministry of Commerce and Industry (Commerce) with former Ministry of Finance and Economic Planning</t>
  </si>
  <si>
    <t>3. Formerly Ministry of Investment</t>
  </si>
  <si>
    <t>4. Merger of former Ministry of Commerce and Industry (Industry) with former Ministry of Petroleum and Mining</t>
  </si>
  <si>
    <t>5. Now  Ministry of Electricity, Dams, Water Resources &amp; Irrigation</t>
  </si>
  <si>
    <t>6. Now Ministry of Education, Science and Technology</t>
  </si>
  <si>
    <t>7. Now Ministry of Transport, Roads and Bridges</t>
  </si>
  <si>
    <t>8. Formerly Ministry of Transport And Roads</t>
  </si>
  <si>
    <t>9. Now Ministry of Agriculture, Forestry, Tourism, Animal Resources and Fisheries, Cooperatives and Rural Development</t>
  </si>
  <si>
    <t>10. Formerly Ministry of Housing Planning and Environment</t>
  </si>
  <si>
    <t>11. Now Office of the President</t>
  </si>
  <si>
    <t>12. now merged with Ministry of Cabinet Affairs</t>
  </si>
  <si>
    <t>13. Now Ministry of Labor &amp;Public Service &amp; Human Resource Development</t>
  </si>
  <si>
    <t>14. Formerly Ministry of Regional Cooperation</t>
  </si>
  <si>
    <t>15. Formerly Ministry of Legal Affairs &amp; Constitutional Development</t>
  </si>
  <si>
    <t>16. Formerly Ministry of Internal Affairs, now merged with Ministry of Wildlife and Conservation (Wildlife)</t>
  </si>
  <si>
    <t>17. Formerly SPLA &amp; Veterans Affairs</t>
  </si>
  <si>
    <t>18. now merged with Ministry of Gender, Child and Social Welfare</t>
  </si>
  <si>
    <t>19. Merger of  former Ministry of Culture &amp; Heritage and Ministry of Youth, Sport&amp; Heritage</t>
  </si>
  <si>
    <t>20. Formerly Peace Building &amp; CPA Implementation</t>
  </si>
  <si>
    <t>TOTAL EXCLUDING RESERVES</t>
  </si>
  <si>
    <t>Suspense Items</t>
  </si>
  <si>
    <t>Reserves</t>
  </si>
  <si>
    <t>State Legislative Assembly</t>
  </si>
  <si>
    <t>State Council of Ministers</t>
  </si>
  <si>
    <t>SSRRC</t>
  </si>
  <si>
    <t>Peace Commission</t>
  </si>
  <si>
    <t>Affairs</t>
  </si>
  <si>
    <t>Culture, Youth and Sport</t>
  </si>
  <si>
    <t>Humanitarian</t>
  </si>
  <si>
    <t>Gender, Social Welfare &amp; Religious Affairs</t>
  </si>
  <si>
    <t>Social &amp;</t>
  </si>
  <si>
    <t>SPLA Affairs</t>
  </si>
  <si>
    <t>DDR Commission</t>
  </si>
  <si>
    <t>De-Mining Authority</t>
  </si>
  <si>
    <t>S.Sudan Human Rights Commission</t>
  </si>
  <si>
    <t>Internal Affairs</t>
  </si>
  <si>
    <t>Legal Affairs &amp; Constitutional Development</t>
  </si>
  <si>
    <t>Judiciary of Southern Sudan</t>
  </si>
  <si>
    <t>S.Sudan Legislative Assembly</t>
  </si>
  <si>
    <t>Referendum Commission</t>
  </si>
  <si>
    <t>Regional Cooperation</t>
  </si>
  <si>
    <t>Parliamentary Affairs</t>
  </si>
  <si>
    <t>Labour, Public Service &amp; HRD</t>
  </si>
  <si>
    <t>Cabinet Affairs</t>
  </si>
  <si>
    <t>Presidential Affairs</t>
  </si>
  <si>
    <t>Vice-President's Office</t>
  </si>
  <si>
    <t>Administration</t>
  </si>
  <si>
    <t>President's Office</t>
  </si>
  <si>
    <t>Public</t>
  </si>
  <si>
    <t>S.Sudan Land Commission</t>
  </si>
  <si>
    <t>Environment, Wildlife Conservation &amp; Tourism</t>
  </si>
  <si>
    <t xml:space="preserve">Cooperatives &amp; Rural Development </t>
  </si>
  <si>
    <t>&amp; Rural Devt</t>
  </si>
  <si>
    <t>Animal Resources &amp; Fisheries</t>
  </si>
  <si>
    <t>Resources</t>
  </si>
  <si>
    <t>Agriculture &amp; Forestry</t>
  </si>
  <si>
    <t>Natural</t>
  </si>
  <si>
    <t>Water Resources and Irrigation</t>
  </si>
  <si>
    <t>Urban Water Corporation</t>
  </si>
  <si>
    <t>Transport &amp; Roads</t>
  </si>
  <si>
    <t>Housing, Lands &amp; Public Utilities</t>
  </si>
  <si>
    <t>Education, Science &amp; Technology</t>
  </si>
  <si>
    <t>Investment Authority</t>
  </si>
  <si>
    <t>Industry &amp; Mining</t>
  </si>
  <si>
    <t>Functions</t>
  </si>
  <si>
    <t>Commerce, Trade &amp; Supply</t>
  </si>
  <si>
    <t>Economic</t>
  </si>
  <si>
    <t>S.Sudan Reconstruction &amp; Development Fund</t>
  </si>
  <si>
    <t>S.Sudan FFAMC</t>
  </si>
  <si>
    <t>Finance &amp; Economic Planning</t>
  </si>
  <si>
    <t>Centre for Census, Statistics and Evaluation</t>
  </si>
  <si>
    <t>Auditor General's Chamber</t>
  </si>
  <si>
    <t>TOTAL</t>
  </si>
  <si>
    <t>Percentage Total</t>
  </si>
  <si>
    <t>2007 Overspending/Underspending</t>
  </si>
  <si>
    <t>2007 Outturn USD (Accounts Data June 2008)</t>
  </si>
  <si>
    <t>2007 Approved Budget USD</t>
  </si>
  <si>
    <t>2006 Overspending/Underspending</t>
  </si>
  <si>
    <t>2006 Outturn USD</t>
  </si>
  <si>
    <t>2006 Approved Budget USD</t>
  </si>
  <si>
    <t>MINISTRY/AGENCY</t>
  </si>
  <si>
    <t>SECTOR</t>
  </si>
  <si>
    <t>GoSS Budget 2006 &amp; 2007</t>
  </si>
  <si>
    <t>General Block Grants to States</t>
  </si>
  <si>
    <t>to States</t>
  </si>
  <si>
    <t>% of Revised Budget</t>
  </si>
  <si>
    <t>2008 Expenditure to end December SDG (provisional)</t>
  </si>
  <si>
    <t>2008 Revised Budget SDG</t>
  </si>
  <si>
    <t>2008 Supplementary Estimates SDG</t>
  </si>
  <si>
    <t>2008 Approved Budget SDG</t>
  </si>
  <si>
    <t>GoSS Budget 2008</t>
  </si>
  <si>
    <t>Check</t>
  </si>
  <si>
    <t>Counties</t>
  </si>
  <si>
    <t>State Executive</t>
  </si>
  <si>
    <t xml:space="preserve">Block </t>
  </si>
  <si>
    <t>Legislative Assembly</t>
  </si>
  <si>
    <t>Wildlife Conservation &amp; Tourism</t>
  </si>
  <si>
    <t>Housing, Physical Planning &amp; Environment</t>
  </si>
  <si>
    <t>Energy &amp; Mining</t>
  </si>
  <si>
    <t>Commerce &amp; Industry</t>
  </si>
  <si>
    <t>SSRDF</t>
  </si>
  <si>
    <t>SSFFAMC</t>
  </si>
  <si>
    <t>SSCCSE</t>
  </si>
  <si>
    <t>As % of Budget</t>
  </si>
  <si>
    <t>2009 Approved Budget SDG</t>
  </si>
  <si>
    <t>GoSS Budget 2009</t>
  </si>
  <si>
    <t>Total</t>
  </si>
  <si>
    <t>GoSS 2010 Draft Budget</t>
  </si>
  <si>
    <t>Spending Agency</t>
  </si>
  <si>
    <t>Wages and Salaries</t>
  </si>
  <si>
    <t>Use of Goods and Services</t>
  </si>
  <si>
    <t>Ministry of Finance, Commerce, Investment &amp; Economic Plan</t>
  </si>
  <si>
    <t>National Bureau of Statistics</t>
  </si>
  <si>
    <t>South Sudan Reconstruction &amp; Development Fund</t>
  </si>
  <si>
    <t>SS Fiscal &amp; Financial Allocation &amp; Monitoring Commission</t>
  </si>
  <si>
    <t>Electricity Cooporation</t>
  </si>
  <si>
    <t>Ministry of Electricity, Dams, Irrigation and Water Resources</t>
  </si>
  <si>
    <t>Ministry of Information &amp; Broadcasting</t>
  </si>
  <si>
    <t>Ministry of Petroleum, Mining, and Industry</t>
  </si>
  <si>
    <t>Ministry of Telecommunication &amp; Postal Services</t>
  </si>
  <si>
    <t>Ministry of Education, Science &amp; Technology (MEST)</t>
  </si>
  <si>
    <t>Ministry of Health</t>
  </si>
  <si>
    <t>Ministry of Housing &amp; Physical Planning</t>
  </si>
  <si>
    <t>Ministry of Transport, Roads &amp; Bridges</t>
  </si>
  <si>
    <t>South Sudan Roads Authority</t>
  </si>
  <si>
    <t>Natural Resources &amp; Rural Devt</t>
  </si>
  <si>
    <t>Ministry of Agriculture, Forestry, Tourism, Animal Resources</t>
  </si>
  <si>
    <t>Ministry of Environment and Sustainable Development</t>
  </si>
  <si>
    <t>South Sudan Land Commission</t>
  </si>
  <si>
    <t>Council of States</t>
  </si>
  <si>
    <t>Ministry of Cabinet Affairs</t>
  </si>
  <si>
    <t>Ministry of Foreign Affairs &amp; International Cooperation</t>
  </si>
  <si>
    <t>Ministry of Labour, Public Service &amp; Human Resource Develo</t>
  </si>
  <si>
    <t>National Constitution Review Commission</t>
  </si>
  <si>
    <t>National Elections Commission</t>
  </si>
  <si>
    <t>Office of the President</t>
  </si>
  <si>
    <t>South Sudan Civil Service Commission</t>
  </si>
  <si>
    <t>South Sudan Employees Justice Chamber</t>
  </si>
  <si>
    <t>South Sudan Local Government Board</t>
  </si>
  <si>
    <t>South Sudan Public Grievances Chamber</t>
  </si>
  <si>
    <t>Bureau of Community Security &amp; Small Arms Control</t>
  </si>
  <si>
    <t>Commission for Refugees Affairs</t>
  </si>
  <si>
    <t>Ministry of Interior and Wildlife</t>
  </si>
  <si>
    <t>Ministry of Justice</t>
  </si>
  <si>
    <t>South Sudan Human Rights Commission</t>
  </si>
  <si>
    <t>South Sudan Law Review Commission</t>
  </si>
  <si>
    <t>Disarmament, Demoblization &amp; Reintegration Commission</t>
  </si>
  <si>
    <t>Ministry of Defence &amp; Veteran Affairs</t>
  </si>
  <si>
    <t>National Security Service</t>
  </si>
  <si>
    <t>Ministry of Culture, Youth &amp; Sport</t>
  </si>
  <si>
    <t>Ministry of Gender, Child &amp; Social Welfare</t>
  </si>
  <si>
    <t>South Sudan Relief &amp; Rehabilitation Commission</t>
  </si>
  <si>
    <t>Block Transfers and Other</t>
  </si>
  <si>
    <t>Block Tranfers to Counties</t>
  </si>
  <si>
    <t>Shared Revenue Transfers</t>
  </si>
  <si>
    <t>Interest Payments &amp; Bank Charges</t>
  </si>
  <si>
    <t>Contingency</t>
  </si>
  <si>
    <t>Capital Expenditure</t>
  </si>
  <si>
    <t>Other Expenditure</t>
  </si>
  <si>
    <t>GoSS 2013-14 Budget</t>
  </si>
  <si>
    <t>2013/14 Approved Budget</t>
  </si>
  <si>
    <t>2013-14 Supplementary Budget</t>
  </si>
  <si>
    <t>Sector</t>
  </si>
  <si>
    <t>Anti-corruption Commission</t>
  </si>
  <si>
    <t>Ministry of Finance &amp; Economic Planning</t>
  </si>
  <si>
    <t>Revenue Authority</t>
  </si>
  <si>
    <t>Ministry of Commerce &amp; Industry</t>
  </si>
  <si>
    <t>Ministry of Petroleum &amp; Mining</t>
  </si>
  <si>
    <t>Ministry of General Education &amp; Instruction</t>
  </si>
  <si>
    <t>Ministry of Higher Education, Science &amp; Technology</t>
  </si>
  <si>
    <t>Ministry of Roads &amp; Bridges</t>
  </si>
  <si>
    <t>Ministry of Water Resources &amp; Irrigation</t>
  </si>
  <si>
    <t>Ministry of Transport</t>
  </si>
  <si>
    <t>Ministry of Animal Resources &amp; Fisheries</t>
  </si>
  <si>
    <t>Ministry of Wildlife Conservation &amp; Tourism</t>
  </si>
  <si>
    <t>Ministry of Environment</t>
  </si>
  <si>
    <t>Ministry of Parliamentary Affairs</t>
  </si>
  <si>
    <t>Ministry of Interior</t>
  </si>
  <si>
    <t>Ministry of Humanitarian Affairs &amp; Disaster Management</t>
  </si>
  <si>
    <t>Ministry of Electricity &amp; Dams</t>
  </si>
  <si>
    <t>Ministry of Agriculture, Forestry, Cooperatives &amp; Rural Devel</t>
  </si>
  <si>
    <t>Block Transfers General</t>
  </si>
  <si>
    <t>Block Transfers Legislative Assembly</t>
  </si>
  <si>
    <t>Block Transfers Counties</t>
  </si>
  <si>
    <t>Over and Underspending</t>
  </si>
  <si>
    <t>As % of Total</t>
  </si>
  <si>
    <t>Approved Budget</t>
  </si>
  <si>
    <t>Over- Underspending Half Year</t>
  </si>
  <si>
    <t>2012/13 Approved Budget</t>
  </si>
  <si>
    <t>GoSS 2012-13 Budget</t>
  </si>
  <si>
    <t>2012/13 Over and Underspending</t>
  </si>
  <si>
    <t>RSS Revenue and Expenditure</t>
  </si>
  <si>
    <t>Investment</t>
  </si>
  <si>
    <t>Higher Education, Research, Science &amp; Technology</t>
  </si>
  <si>
    <t>Housing &amp; Physical Planning</t>
  </si>
  <si>
    <t>Cooperatives &amp; Rural Development</t>
  </si>
  <si>
    <t>Environment</t>
  </si>
  <si>
    <t>Labour &amp; Public Service</t>
  </si>
  <si>
    <t>Human Resource Development</t>
  </si>
  <si>
    <t>Internal Affairs HQ</t>
  </si>
  <si>
    <t>Fire</t>
  </si>
  <si>
    <t>Ministry for National Security, Office of the President</t>
  </si>
  <si>
    <t>Gender, Child &amp; Social Welfare</t>
  </si>
  <si>
    <t>Culture &amp; Heritage</t>
  </si>
  <si>
    <t>Youth, Sport &amp; Recreation</t>
  </si>
  <si>
    <t>Peace Building &amp; CPA Implementation</t>
  </si>
  <si>
    <t>Humanitarian Affairs &amp; Disaster Management</t>
  </si>
  <si>
    <t>Contingency for disasters</t>
  </si>
  <si>
    <t>Contingency for arrears</t>
  </si>
  <si>
    <t>General Block Transfers</t>
  </si>
  <si>
    <r>
      <rPr>
        <sz val="12"/>
        <rFont val="Calibri"/>
        <family val="2"/>
      </rPr>
      <t>3,576,169</t>
    </r>
  </si>
  <si>
    <t>SS Fiscal &amp; Financial Allocation &amp; Monitoring Commi ssi</t>
  </si>
  <si>
    <t>1,918, 850</t>
  </si>
  <si>
    <t>Ministry of Higher Education, Research, Science &amp; Tech</t>
  </si>
  <si>
    <t>Ministry of Agriculture, Forestry, Cooperatives &amp; Rural</t>
  </si>
  <si>
    <t>Sheikhan Insurance</t>
  </si>
  <si>
    <t>Ministry of Labour, Public Service &amp; Human Resource D</t>
  </si>
  <si>
    <t>Disarmament, Demoblization &amp; Reintegration Commiss</t>
  </si>
  <si>
    <t>9,778 ,406</t>
  </si>
  <si>
    <t>Ministry of Humanitarian Affairs &amp; Disaster Manageme</t>
  </si>
  <si>
    <t>Overall Total</t>
  </si>
  <si>
    <t>2009 Budget</t>
  </si>
  <si>
    <t>2008 revised Budget</t>
  </si>
  <si>
    <t>2008 approved Budget</t>
  </si>
  <si>
    <t>2010 Revised Budget</t>
  </si>
  <si>
    <t>2010 Expenditure SDG (provisional)</t>
  </si>
  <si>
    <t>Water Resources &amp; Irrigation</t>
  </si>
  <si>
    <t>SPLA &amp; Veterans Affairs</t>
  </si>
  <si>
    <t>War Disabled, Widows &amp; Orphans</t>
  </si>
  <si>
    <r>
      <t>Humanitarian Affairs &amp; Disaster Management</t>
    </r>
    <r>
      <rPr>
        <vertAlign val="superscript"/>
        <sz val="12"/>
        <rFont val="Arial"/>
        <family val="2"/>
      </rPr>
      <t>1</t>
    </r>
  </si>
  <si>
    <t>Legislative Assembly Block Transfer</t>
  </si>
  <si>
    <t>2010 Revised Budget SDG</t>
  </si>
  <si>
    <t>Over - Underspending</t>
  </si>
  <si>
    <t>2010 Draft Budget</t>
  </si>
  <si>
    <t>Revised Budget</t>
  </si>
  <si>
    <t>Outturn</t>
  </si>
  <si>
    <t>Internal Affairs(HQ)</t>
  </si>
  <si>
    <t>CSSAC Bureau</t>
  </si>
  <si>
    <r>
      <rPr>
        <sz val="12"/>
        <rFont val="Arial"/>
        <family val="2"/>
      </rPr>
      <t>SSRRC</t>
    </r>
  </si>
  <si>
    <r>
      <rPr>
        <sz val="12"/>
        <rFont val="Arial"/>
        <family val="2"/>
      </rPr>
      <t>General Block Transfer</t>
    </r>
  </si>
  <si>
    <r>
      <rPr>
        <sz val="12"/>
        <rFont val="Arial"/>
        <family val="2"/>
      </rPr>
      <t>Legislative Assembly Block Transfer</t>
    </r>
  </si>
  <si>
    <r>
      <rPr>
        <sz val="12"/>
        <rFont val="Arial"/>
        <family val="2"/>
      </rPr>
      <t>County Block Transfer</t>
    </r>
  </si>
  <si>
    <r>
      <rPr>
        <sz val="12"/>
        <color rgb="FF343131"/>
        <rFont val="Arial"/>
        <family val="2"/>
      </rPr>
      <t>OVERALL TOTAL</t>
    </r>
  </si>
  <si>
    <r>
      <rPr>
        <b/>
        <sz val="12"/>
        <color rgb="FF343131"/>
        <rFont val="Arial"/>
        <family val="2"/>
      </rPr>
      <t>Accountabi lity</t>
    </r>
  </si>
  <si>
    <r>
      <rPr>
        <b/>
        <sz val="12"/>
        <color rgb="FF343131"/>
        <rFont val="Arial"/>
        <family val="2"/>
      </rPr>
      <t>Economic Functions</t>
    </r>
  </si>
  <si>
    <r>
      <rPr>
        <b/>
        <sz val="12"/>
        <color rgb="FF343131"/>
        <rFont val="Arial"/>
        <family val="2"/>
      </rPr>
      <t>Education</t>
    </r>
  </si>
  <si>
    <r>
      <rPr>
        <b/>
        <sz val="12"/>
        <color rgb="FF343131"/>
        <rFont val="Arial"/>
        <family val="2"/>
      </rPr>
      <t>Health</t>
    </r>
  </si>
  <si>
    <r>
      <rPr>
        <b/>
        <sz val="12"/>
        <color rgb="FF343131"/>
        <rFont val="Arial"/>
        <family val="2"/>
      </rPr>
      <t>Infrastructure</t>
    </r>
  </si>
  <si>
    <r>
      <rPr>
        <b/>
        <sz val="12"/>
        <color rgb="FF343131"/>
        <rFont val="Arial"/>
        <family val="2"/>
      </rPr>
      <t>Natural Resources &amp; Rural Devt</t>
    </r>
  </si>
  <si>
    <r>
      <rPr>
        <b/>
        <sz val="12"/>
        <color rgb="FF343131"/>
        <rFont val="Arial"/>
        <family val="2"/>
      </rPr>
      <t>Public Administration</t>
    </r>
  </si>
  <si>
    <r>
      <rPr>
        <b/>
        <sz val="12"/>
        <color rgb="FF343131"/>
        <rFont val="Arial"/>
        <family val="2"/>
      </rPr>
      <t>Rule of Law</t>
    </r>
  </si>
  <si>
    <r>
      <rPr>
        <b/>
        <sz val="12"/>
        <color rgb="FF343131"/>
        <rFont val="Arial"/>
        <family val="2"/>
      </rPr>
      <t>Security</t>
    </r>
  </si>
  <si>
    <r>
      <rPr>
        <b/>
        <sz val="12"/>
        <color rgb="FF343131"/>
        <rFont val="Arial"/>
        <family val="2"/>
      </rPr>
      <t>Social &amp; Humanitarian Alfairs</t>
    </r>
  </si>
  <si>
    <r>
      <rPr>
        <b/>
        <sz val="12"/>
        <color rgb="FF343131"/>
        <rFont val="Arial"/>
        <family val="2"/>
      </rPr>
      <t>Transfers to States</t>
    </r>
  </si>
  <si>
    <r>
      <rPr>
        <b/>
        <sz val="12"/>
        <color rgb="FF363434"/>
        <rFont val="Arial"/>
        <family val="2"/>
      </rPr>
      <t>TOTAL</t>
    </r>
  </si>
  <si>
    <t>Bank Charges</t>
  </si>
  <si>
    <t>GoSS 2011 Approved Budget</t>
  </si>
  <si>
    <t>2011 Expenditure (provisional)</t>
  </si>
  <si>
    <t>2009 Expenditure to end December SDG (provisional)</t>
  </si>
  <si>
    <t>July 2011-June 2012 Budget</t>
  </si>
  <si>
    <t>2006 Budget - USD</t>
  </si>
  <si>
    <t>2007 Budget - USD</t>
  </si>
  <si>
    <t>GoSS 2011-12 Budget</t>
  </si>
  <si>
    <t>2011/12 Approved Budget</t>
  </si>
  <si>
    <t>2011/12 Outturns</t>
  </si>
  <si>
    <t>2011/12 Over and Underspending</t>
  </si>
  <si>
    <t xml:space="preserve">Peace Commission     </t>
  </si>
  <si>
    <t xml:space="preserve">Accountability      </t>
  </si>
  <si>
    <t xml:space="preserve">Anti-Corruption Commission     </t>
  </si>
  <si>
    <t xml:space="preserve">Audit Chamber     </t>
  </si>
  <si>
    <t xml:space="preserve">Finance &amp; Economic Planning   </t>
  </si>
  <si>
    <t xml:space="preserve">Fiscal &amp; Financial Allocation &amp; Monitorin </t>
  </si>
  <si>
    <t xml:space="preserve">Nat Bureau Statistics    </t>
  </si>
  <si>
    <t xml:space="preserve">National Revenue Authority    </t>
  </si>
  <si>
    <t xml:space="preserve">Reconstruction &amp; Development Fund   </t>
  </si>
  <si>
    <t xml:space="preserve">Economic Functions     </t>
  </si>
  <si>
    <t xml:space="preserve">Electricity Corporation     </t>
  </si>
  <si>
    <t xml:space="preserve">Investment Authority     </t>
  </si>
  <si>
    <t xml:space="preserve">Nat Bureau Standards    </t>
  </si>
  <si>
    <t xml:space="preserve">Information &amp; Broadcasting    </t>
  </si>
  <si>
    <t xml:space="preserve">Petroleum &amp; Mining    </t>
  </si>
  <si>
    <t xml:space="preserve">Petroleum and Gas Commission   </t>
  </si>
  <si>
    <t xml:space="preserve">Telecommunication &amp; Postal Services   </t>
  </si>
  <si>
    <t xml:space="preserve">Urban Water Corporation    </t>
  </si>
  <si>
    <t xml:space="preserve">Education      </t>
  </si>
  <si>
    <t xml:space="preserve">Health      </t>
  </si>
  <si>
    <t xml:space="preserve">Drug and Food Control Authority  </t>
  </si>
  <si>
    <t xml:space="preserve">HIV/Aids Commission     </t>
  </si>
  <si>
    <t xml:space="preserve">Infrastructure      </t>
  </si>
  <si>
    <t xml:space="preserve">Housing &amp; Physical Planning   </t>
  </si>
  <si>
    <t xml:space="preserve">South Sudan Roads Authority   </t>
  </si>
  <si>
    <t xml:space="preserve">Natural Resources &amp; Rural   </t>
  </si>
  <si>
    <t xml:space="preserve">Agricultural Bank of South Sudan  </t>
  </si>
  <si>
    <t xml:space="preserve">Environment and Sustainable Developm   </t>
  </si>
  <si>
    <t xml:space="preserve">Land Commission     </t>
  </si>
  <si>
    <t xml:space="preserve">Public Administration     </t>
  </si>
  <si>
    <t xml:space="preserve">Cabinet Affairs     </t>
  </si>
  <si>
    <t xml:space="preserve">Civil Service Commission    </t>
  </si>
  <si>
    <t xml:space="preserve">Council of States    </t>
  </si>
  <si>
    <t xml:space="preserve">Employees Justice Chamber    </t>
  </si>
  <si>
    <t xml:space="preserve">Foreign Affairs     </t>
  </si>
  <si>
    <t>Labour</t>
  </si>
  <si>
    <t>Public Service &amp; HRD</t>
  </si>
  <si>
    <t xml:space="preserve">Local Government Board    </t>
  </si>
  <si>
    <t xml:space="preserve">Nat Constitution Review Commission   </t>
  </si>
  <si>
    <t xml:space="preserve">National Elections Commission    </t>
  </si>
  <si>
    <t xml:space="preserve">National Legislative Assembly    </t>
  </si>
  <si>
    <t xml:space="preserve">Office of the President   </t>
  </si>
  <si>
    <t xml:space="preserve">Public Grievances Chamber    </t>
  </si>
  <si>
    <t xml:space="preserve">Rule of Law    </t>
  </si>
  <si>
    <t>Bureau of Community Security &amp; Small A</t>
  </si>
  <si>
    <t xml:space="preserve">Commission for Refugees Affairs   </t>
  </si>
  <si>
    <t xml:space="preserve">Fire Brigade </t>
  </si>
  <si>
    <t xml:space="preserve">Human Rights Commission    </t>
  </si>
  <si>
    <t xml:space="preserve">Interior Headquarters     </t>
  </si>
  <si>
    <t xml:space="preserve">Judiciary of South Sudan   </t>
  </si>
  <si>
    <t xml:space="preserve">Justice      </t>
  </si>
  <si>
    <t xml:space="preserve">Law Review Commission    </t>
  </si>
  <si>
    <t xml:space="preserve">Police Service     </t>
  </si>
  <si>
    <t xml:space="preserve">Prisons Service     </t>
  </si>
  <si>
    <t xml:space="preserve">Security      </t>
  </si>
  <si>
    <t xml:space="preserve">Defence      </t>
  </si>
  <si>
    <t xml:space="preserve">De-Mining Authority     </t>
  </si>
  <si>
    <t xml:space="preserve">Disarmament, Demobilization &amp; Reinteg   </t>
  </si>
  <si>
    <t xml:space="preserve">Off President National Security   </t>
  </si>
  <si>
    <t xml:space="preserve">Veterans Affairs     </t>
  </si>
  <si>
    <t xml:space="preserve">Social and Humanitarian Affairs   </t>
  </si>
  <si>
    <t xml:space="preserve">Culture, Youth &amp; Sports   </t>
  </si>
  <si>
    <t xml:space="preserve">Gender, Child &amp; Social Welfare  </t>
  </si>
  <si>
    <t xml:space="preserve">Humanitarian Affairs &amp; Disaster Manage  </t>
  </si>
  <si>
    <t xml:space="preserve">Relief &amp; Rehabilitation Commission   </t>
  </si>
  <si>
    <t xml:space="preserve">War Disabled, Widows &amp; Orphans Com </t>
  </si>
  <si>
    <t xml:space="preserve">Abyei Block Transfers    </t>
  </si>
  <si>
    <t xml:space="preserve">Block Transfers     </t>
  </si>
  <si>
    <t xml:space="preserve">County Block     </t>
  </si>
  <si>
    <t xml:space="preserve">County Development Grants    </t>
  </si>
  <si>
    <t xml:space="preserve">STAG Transfers     </t>
  </si>
  <si>
    <t>Contigencies</t>
  </si>
  <si>
    <t>Arrears</t>
  </si>
  <si>
    <t>Interest</t>
  </si>
  <si>
    <t>Total (Government Funds)</t>
  </si>
  <si>
    <t>Trade, Industry and Investment</t>
  </si>
  <si>
    <t>Electricity, Dams, Irrigation and Water Res</t>
  </si>
  <si>
    <t>Education, Science and Technology</t>
  </si>
  <si>
    <t>Transport, Roads &amp; Bridges</t>
  </si>
  <si>
    <t xml:space="preserve">Agriculture, Forestry, Cooperatives &amp; Rural Dev't </t>
  </si>
  <si>
    <t>Livestock &amp; Fisheries  Industry</t>
  </si>
  <si>
    <t xml:space="preserve">Tourism &amp; Wildlife Conservation     </t>
  </si>
  <si>
    <t>Transfers and Other</t>
  </si>
  <si>
    <t>Sector / Spending Agency</t>
  </si>
  <si>
    <t>Approved Budget 2014-15</t>
  </si>
  <si>
    <t>GoSS 2014-15 Budget</t>
  </si>
  <si>
    <t>2014/15 Approved Budget</t>
  </si>
  <si>
    <t>2013/14 Supplementary Budget</t>
  </si>
  <si>
    <t>v 15 // 15-02-2015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</si>
</sst>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#,##0;#,##0"/>
    <numFmt numFmtId="168" formatCode="###0;###0"/>
  </numFmts>
  <fonts count="7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rgb="FFFF0000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sz val="11"/>
      <color indexed="20"/>
      <name val="Calibri"/>
      <family val="2"/>
    </font>
    <font>
      <b/>
      <sz val="11"/>
      <color rgb="FFFA7D00"/>
      <name val="Calibri"/>
      <family val="2"/>
    </font>
    <font>
      <b/>
      <sz val="11"/>
      <color indexed="52"/>
      <name val="Calibri"/>
      <family val="2"/>
    </font>
    <font>
      <b/>
      <sz val="11"/>
      <color theme="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rgb="FF7F7F7F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sz val="11"/>
      <color indexed="17"/>
      <name val="Calibri"/>
      <family val="2"/>
    </font>
    <font>
      <b/>
      <sz val="15"/>
      <color theme="3"/>
      <name val="Calibri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</font>
    <font>
      <b/>
      <sz val="11"/>
      <color indexed="56"/>
      <name val="Calibri"/>
      <family val="2"/>
    </font>
    <font>
      <sz val="11"/>
      <color rgb="FF3F3F76"/>
      <name val="Calibri"/>
      <family val="2"/>
    </font>
    <font>
      <sz val="11"/>
      <color indexed="62"/>
      <name val="Calibri"/>
      <family val="2"/>
    </font>
    <font>
      <sz val="11"/>
      <color rgb="FFFA7D00"/>
      <name val="Calibri"/>
      <family val="2"/>
    </font>
    <font>
      <sz val="11"/>
      <color indexed="52"/>
      <name val="Calibri"/>
      <family val="2"/>
    </font>
    <font>
      <sz val="11"/>
      <color rgb="FF9C650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</font>
    <font>
      <b/>
      <sz val="11"/>
      <color indexed="63"/>
      <name val="Calibri"/>
      <family val="2"/>
    </font>
    <font>
      <b/>
      <sz val="18"/>
      <color theme="3"/>
      <name val="Cambria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 Bold"/>
      <family val="2"/>
    </font>
    <font>
      <sz val="12"/>
      <name val="Calibri"/>
      <family val="2"/>
    </font>
    <font>
      <sz val="12"/>
      <name val="Calibri Italic"/>
      <family val="2"/>
    </font>
    <font>
      <b/>
      <sz val="12"/>
      <name val="Calibri Bold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4"/>
      <color indexed="81"/>
      <name val="Calibri"/>
      <family val="2"/>
    </font>
    <font>
      <sz val="12"/>
      <color rgb="FF000000"/>
      <name val="Arial"/>
      <family val="2"/>
    </font>
    <font>
      <sz val="12"/>
      <color rgb="FF343131"/>
      <name val="Arial"/>
      <family val="2"/>
    </font>
    <font>
      <b/>
      <sz val="12"/>
      <color rgb="FF343131"/>
      <name val="Arial"/>
      <family val="2"/>
    </font>
    <font>
      <b/>
      <sz val="12"/>
      <color rgb="FF363434"/>
      <name val="Arial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</borders>
  <cellStyleXfs count="181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9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9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9" fillId="35" borderId="0" applyNumberFormat="0" applyBorder="0" applyAlignment="0" applyProtection="0"/>
    <xf numFmtId="0" fontId="4" fillId="10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" fillId="10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" fillId="14" borderId="0" applyNumberFormat="0" applyBorder="0" applyAlignment="0" applyProtection="0"/>
    <xf numFmtId="0" fontId="9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9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9" fillId="36" borderId="0" applyNumberFormat="0" applyBorder="0" applyAlignment="0" applyProtection="0"/>
    <xf numFmtId="0" fontId="4" fillId="14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4" fillId="14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4" fillId="18" borderId="0" applyNumberFormat="0" applyBorder="0" applyAlignment="0" applyProtection="0"/>
    <xf numFmtId="0" fontId="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9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9" fillId="37" borderId="0" applyNumberFormat="0" applyBorder="0" applyAlignment="0" applyProtection="0"/>
    <xf numFmtId="0" fontId="4" fillId="1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" fillId="1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" fillId="22" borderId="0" applyNumberFormat="0" applyBorder="0" applyAlignment="0" applyProtection="0"/>
    <xf numFmtId="0" fontId="9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9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9" fillId="38" borderId="0" applyNumberFormat="0" applyBorder="0" applyAlignment="0" applyProtection="0"/>
    <xf numFmtId="0" fontId="4" fillId="22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4" fillId="22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4" fillId="26" borderId="0" applyNumberFormat="0" applyBorder="0" applyAlignment="0" applyProtection="0"/>
    <xf numFmtId="0" fontId="9" fillId="3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9" fillId="39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9" fillId="39" borderId="0" applyNumberFormat="0" applyBorder="0" applyAlignment="0" applyProtection="0"/>
    <xf numFmtId="0" fontId="4" fillId="26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" fillId="26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" fillId="30" borderId="0" applyNumberFormat="0" applyBorder="0" applyAlignment="0" applyProtection="0"/>
    <xf numFmtId="0" fontId="9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9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9" fillId="40" borderId="0" applyNumberFormat="0" applyBorder="0" applyAlignment="0" applyProtection="0"/>
    <xf numFmtId="0" fontId="4" fillId="3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4" fillId="3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4" fillId="11" borderId="0" applyNumberFormat="0" applyBorder="0" applyAlignment="0" applyProtection="0"/>
    <xf numFmtId="0" fontId="9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9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9" fillId="41" borderId="0" applyNumberFormat="0" applyBorder="0" applyAlignment="0" applyProtection="0"/>
    <xf numFmtId="0" fontId="4" fillId="1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4" fillId="1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4" fillId="15" borderId="0" applyNumberFormat="0" applyBorder="0" applyAlignment="0" applyProtection="0"/>
    <xf numFmtId="0" fontId="9" fillId="4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9" fillId="4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9" fillId="42" borderId="0" applyNumberFormat="0" applyBorder="0" applyAlignment="0" applyProtection="0"/>
    <xf numFmtId="0" fontId="4" fillId="15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4" fillId="15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4" fillId="19" borderId="0" applyNumberFormat="0" applyBorder="0" applyAlignment="0" applyProtection="0"/>
    <xf numFmtId="0" fontId="9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43" borderId="0" applyNumberFormat="0" applyBorder="0" applyAlignment="0" applyProtection="0"/>
    <xf numFmtId="0" fontId="4" fillId="19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4" fillId="19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4" fillId="23" borderId="0" applyNumberFormat="0" applyBorder="0" applyAlignment="0" applyProtection="0"/>
    <xf numFmtId="0" fontId="9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9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9" fillId="38" borderId="0" applyNumberFormat="0" applyBorder="0" applyAlignment="0" applyProtection="0"/>
    <xf numFmtId="0" fontId="4" fillId="2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4" fillId="2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4" fillId="27" borderId="0" applyNumberFormat="0" applyBorder="0" applyAlignment="0" applyProtection="0"/>
    <xf numFmtId="0" fontId="9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9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9" fillId="41" borderId="0" applyNumberFormat="0" applyBorder="0" applyAlignment="0" applyProtection="0"/>
    <xf numFmtId="0" fontId="4" fillId="2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4" fillId="2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4" fillId="31" borderId="0" applyNumberFormat="0" applyBorder="0" applyAlignment="0" applyProtection="0"/>
    <xf numFmtId="0" fontId="9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9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9" fillId="44" borderId="0" applyNumberFormat="0" applyBorder="0" applyAlignment="0" applyProtection="0"/>
    <xf numFmtId="0" fontId="4" fillId="3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4" fillId="3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12" borderId="0" applyNumberFormat="0" applyBorder="0" applyAlignment="0" applyProtection="0"/>
    <xf numFmtId="0" fontId="11" fillId="4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4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45" borderId="0" applyNumberFormat="0" applyBorder="0" applyAlignment="0" applyProtection="0"/>
    <xf numFmtId="0" fontId="10" fillId="12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12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16" borderId="0" applyNumberFormat="0" applyBorder="0" applyAlignment="0" applyProtection="0"/>
    <xf numFmtId="0" fontId="11" fillId="4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4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42" borderId="0" applyNumberFormat="0" applyBorder="0" applyAlignment="0" applyProtection="0"/>
    <xf numFmtId="0" fontId="10" fillId="1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1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0" fillId="20" borderId="0" applyNumberFormat="0" applyBorder="0" applyAlignment="0" applyProtection="0"/>
    <xf numFmtId="0" fontId="11" fillId="4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3" borderId="0" applyNumberFormat="0" applyBorder="0" applyAlignment="0" applyProtection="0"/>
    <xf numFmtId="0" fontId="10" fillId="20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20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0" fillId="24" borderId="0" applyNumberFormat="0" applyBorder="0" applyAlignment="0" applyProtection="0"/>
    <xf numFmtId="0" fontId="11" fillId="4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4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46" borderId="0" applyNumberFormat="0" applyBorder="0" applyAlignment="0" applyProtection="0"/>
    <xf numFmtId="0" fontId="10" fillId="24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0" fillId="24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0" fillId="28" borderId="0" applyNumberFormat="0" applyBorder="0" applyAlignment="0" applyProtection="0"/>
    <xf numFmtId="0" fontId="11" fillId="4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4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47" borderId="0" applyNumberFormat="0" applyBorder="0" applyAlignment="0" applyProtection="0"/>
    <xf numFmtId="0" fontId="10" fillId="28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0" fillId="28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0" fillId="32" borderId="0" applyNumberFormat="0" applyBorder="0" applyAlignment="0" applyProtection="0"/>
    <xf numFmtId="0" fontId="11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1" fillId="4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1" fillId="48" borderId="0" applyNumberFormat="0" applyBorder="0" applyAlignment="0" applyProtection="0"/>
    <xf numFmtId="0" fontId="10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0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0" fillId="9" borderId="0" applyNumberFormat="0" applyBorder="0" applyAlignment="0" applyProtection="0"/>
    <xf numFmtId="0" fontId="11" fillId="4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4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49" borderId="0" applyNumberFormat="0" applyBorder="0" applyAlignment="0" applyProtection="0"/>
    <xf numFmtId="0" fontId="10" fillId="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0" fillId="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0" fillId="13" borderId="0" applyNumberFormat="0" applyBorder="0" applyAlignment="0" applyProtection="0"/>
    <xf numFmtId="0" fontId="11" fillId="5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5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50" borderId="0" applyNumberFormat="0" applyBorder="0" applyAlignment="0" applyProtection="0"/>
    <xf numFmtId="0" fontId="10" fillId="13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0" fillId="13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0" fillId="17" borderId="0" applyNumberFormat="0" applyBorder="0" applyAlignment="0" applyProtection="0"/>
    <xf numFmtId="0" fontId="11" fillId="5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5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51" borderId="0" applyNumberFormat="0" applyBorder="0" applyAlignment="0" applyProtection="0"/>
    <xf numFmtId="0" fontId="10" fillId="17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0" fillId="17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0" fillId="21" borderId="0" applyNumberFormat="0" applyBorder="0" applyAlignment="0" applyProtection="0"/>
    <xf numFmtId="0" fontId="11" fillId="4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4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46" borderId="0" applyNumberFormat="0" applyBorder="0" applyAlignment="0" applyProtection="0"/>
    <xf numFmtId="0" fontId="10" fillId="21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0" fillId="21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0" fillId="25" borderId="0" applyNumberFormat="0" applyBorder="0" applyAlignment="0" applyProtection="0"/>
    <xf numFmtId="0" fontId="11" fillId="4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4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47" borderId="0" applyNumberFormat="0" applyBorder="0" applyAlignment="0" applyProtection="0"/>
    <xf numFmtId="0" fontId="10" fillId="2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0" fillId="25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0" fillId="29" borderId="0" applyNumberFormat="0" applyBorder="0" applyAlignment="0" applyProtection="0"/>
    <xf numFmtId="0" fontId="11" fillId="5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52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52" borderId="0" applyNumberFormat="0" applyBorder="0" applyAlignment="0" applyProtection="0"/>
    <xf numFmtId="0" fontId="10" fillId="29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0" fillId="29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2" fillId="3" borderId="0" applyNumberFormat="0" applyBorder="0" applyAlignment="0" applyProtection="0"/>
    <xf numFmtId="0" fontId="13" fillId="3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6" borderId="0" applyNumberFormat="0" applyBorder="0" applyAlignment="0" applyProtection="0"/>
    <xf numFmtId="0" fontId="12" fillId="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4" fillId="6" borderId="4" applyNumberFormat="0" applyAlignment="0" applyProtection="0"/>
    <xf numFmtId="0" fontId="15" fillId="53" borderId="25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5" fillId="53" borderId="25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5" fillId="53" borderId="25" applyNumberFormat="0" applyAlignment="0" applyProtection="0"/>
    <xf numFmtId="0" fontId="14" fillId="6" borderId="4" applyNumberFormat="0" applyAlignment="0" applyProtection="0"/>
    <xf numFmtId="0" fontId="15" fillId="53" borderId="25" applyNumberFormat="0" applyAlignment="0" applyProtection="0"/>
    <xf numFmtId="0" fontId="15" fillId="53" borderId="25" applyNumberFormat="0" applyAlignment="0" applyProtection="0"/>
    <xf numFmtId="0" fontId="15" fillId="53" borderId="25" applyNumberFormat="0" applyAlignment="0" applyProtection="0"/>
    <xf numFmtId="0" fontId="15" fillId="53" borderId="25" applyNumberFormat="0" applyAlignment="0" applyProtection="0"/>
    <xf numFmtId="0" fontId="14" fillId="6" borderId="4" applyNumberFormat="0" applyAlignment="0" applyProtection="0"/>
    <xf numFmtId="0" fontId="15" fillId="53" borderId="25" applyNumberFormat="0" applyAlignment="0" applyProtection="0"/>
    <xf numFmtId="0" fontId="15" fillId="53" borderId="25" applyNumberFormat="0" applyAlignment="0" applyProtection="0"/>
    <xf numFmtId="0" fontId="15" fillId="53" borderId="25" applyNumberFormat="0" applyAlignment="0" applyProtection="0"/>
    <xf numFmtId="0" fontId="15" fillId="53" borderId="25" applyNumberFormat="0" applyAlignment="0" applyProtection="0"/>
    <xf numFmtId="0" fontId="15" fillId="53" borderId="25" applyNumberFormat="0" applyAlignment="0" applyProtection="0"/>
    <xf numFmtId="0" fontId="15" fillId="53" borderId="25" applyNumberFormat="0" applyAlignment="0" applyProtection="0"/>
    <xf numFmtId="0" fontId="15" fillId="53" borderId="25" applyNumberFormat="0" applyAlignment="0" applyProtection="0"/>
    <xf numFmtId="0" fontId="15" fillId="53" borderId="25" applyNumberFormat="0" applyAlignment="0" applyProtection="0"/>
    <xf numFmtId="0" fontId="15" fillId="53" borderId="25" applyNumberFormat="0" applyAlignment="0" applyProtection="0"/>
    <xf numFmtId="0" fontId="15" fillId="53" borderId="25" applyNumberFormat="0" applyAlignment="0" applyProtection="0"/>
    <xf numFmtId="0" fontId="15" fillId="53" borderId="25" applyNumberFormat="0" applyAlignment="0" applyProtection="0"/>
    <xf numFmtId="0" fontId="15" fillId="53" borderId="25" applyNumberFormat="0" applyAlignment="0" applyProtection="0"/>
    <xf numFmtId="0" fontId="15" fillId="53" borderId="25" applyNumberFormat="0" applyAlignment="0" applyProtection="0"/>
    <xf numFmtId="0" fontId="15" fillId="53" borderId="25" applyNumberFormat="0" applyAlignment="0" applyProtection="0"/>
    <xf numFmtId="0" fontId="15" fillId="53" borderId="25" applyNumberFormat="0" applyAlignment="0" applyProtection="0"/>
    <xf numFmtId="0" fontId="15" fillId="53" borderId="25" applyNumberFormat="0" applyAlignment="0" applyProtection="0"/>
    <xf numFmtId="0" fontId="15" fillId="53" borderId="25" applyNumberFormat="0" applyAlignment="0" applyProtection="0"/>
    <xf numFmtId="0" fontId="16" fillId="7" borderId="7" applyNumberFormat="0" applyAlignment="0" applyProtection="0"/>
    <xf numFmtId="0" fontId="17" fillId="54" borderId="26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7" fillId="54" borderId="26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7" fillId="54" borderId="26" applyNumberFormat="0" applyAlignment="0" applyProtection="0"/>
    <xf numFmtId="0" fontId="16" fillId="7" borderId="7" applyNumberFormat="0" applyAlignment="0" applyProtection="0"/>
    <xf numFmtId="0" fontId="17" fillId="54" borderId="26" applyNumberFormat="0" applyAlignment="0" applyProtection="0"/>
    <xf numFmtId="0" fontId="17" fillId="54" borderId="26" applyNumberFormat="0" applyAlignment="0" applyProtection="0"/>
    <xf numFmtId="0" fontId="17" fillId="54" borderId="26" applyNumberFormat="0" applyAlignment="0" applyProtection="0"/>
    <xf numFmtId="0" fontId="17" fillId="54" borderId="26" applyNumberFormat="0" applyAlignment="0" applyProtection="0"/>
    <xf numFmtId="0" fontId="16" fillId="7" borderId="7" applyNumberFormat="0" applyAlignment="0" applyProtection="0"/>
    <xf numFmtId="0" fontId="17" fillId="54" borderId="26" applyNumberFormat="0" applyAlignment="0" applyProtection="0"/>
    <xf numFmtId="0" fontId="17" fillId="54" borderId="26" applyNumberFormat="0" applyAlignment="0" applyProtection="0"/>
    <xf numFmtId="0" fontId="17" fillId="54" borderId="26" applyNumberFormat="0" applyAlignment="0" applyProtection="0"/>
    <xf numFmtId="0" fontId="17" fillId="54" borderId="26" applyNumberFormat="0" applyAlignment="0" applyProtection="0"/>
    <xf numFmtId="0" fontId="17" fillId="54" borderId="26" applyNumberFormat="0" applyAlignment="0" applyProtection="0"/>
    <xf numFmtId="0" fontId="17" fillId="54" borderId="26" applyNumberFormat="0" applyAlignment="0" applyProtection="0"/>
    <xf numFmtId="0" fontId="17" fillId="54" borderId="26" applyNumberFormat="0" applyAlignment="0" applyProtection="0"/>
    <xf numFmtId="0" fontId="17" fillId="54" borderId="26" applyNumberFormat="0" applyAlignment="0" applyProtection="0"/>
    <xf numFmtId="0" fontId="17" fillId="54" borderId="26" applyNumberFormat="0" applyAlignment="0" applyProtection="0"/>
    <xf numFmtId="0" fontId="17" fillId="54" borderId="26" applyNumberFormat="0" applyAlignment="0" applyProtection="0"/>
    <xf numFmtId="0" fontId="17" fillId="54" borderId="26" applyNumberFormat="0" applyAlignment="0" applyProtection="0"/>
    <xf numFmtId="0" fontId="17" fillId="54" borderId="26" applyNumberFormat="0" applyAlignment="0" applyProtection="0"/>
    <xf numFmtId="0" fontId="17" fillId="54" borderId="26" applyNumberFormat="0" applyAlignment="0" applyProtection="0"/>
    <xf numFmtId="0" fontId="17" fillId="54" borderId="26" applyNumberFormat="0" applyAlignment="0" applyProtection="0"/>
    <xf numFmtId="0" fontId="17" fillId="54" borderId="26" applyNumberFormat="0" applyAlignment="0" applyProtection="0"/>
    <xf numFmtId="0" fontId="17" fillId="54" borderId="26" applyNumberFormat="0" applyAlignment="0" applyProtection="0"/>
    <xf numFmtId="0" fontId="17" fillId="54" borderId="26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3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37" borderId="0" applyNumberFormat="0" applyBorder="0" applyAlignment="0" applyProtection="0"/>
    <xf numFmtId="0" fontId="21" fillId="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1" fillId="2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7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4" fillId="0" borderId="27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4" fillId="0" borderId="27" applyNumberFormat="0" applyFill="0" applyAlignment="0" applyProtection="0"/>
    <xf numFmtId="0" fontId="23" fillId="0" borderId="1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3" fillId="0" borderId="1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5" fillId="0" borderId="2" applyNumberFormat="0" applyFill="0" applyAlignment="0" applyProtection="0"/>
    <xf numFmtId="0" fontId="26" fillId="0" borderId="28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6" fillId="0" borderId="28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6" fillId="0" borderId="28" applyNumberFormat="0" applyFill="0" applyAlignment="0" applyProtection="0"/>
    <xf numFmtId="0" fontId="25" fillId="0" borderId="2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5" fillId="0" borderId="2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6" fillId="0" borderId="28" applyNumberFormat="0" applyFill="0" applyAlignment="0" applyProtection="0"/>
    <xf numFmtId="0" fontId="27" fillId="0" borderId="3" applyNumberFormat="0" applyFill="0" applyAlignment="0" applyProtection="0"/>
    <xf numFmtId="0" fontId="28" fillId="0" borderId="29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29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29" applyNumberFormat="0" applyFill="0" applyAlignment="0" applyProtection="0"/>
    <xf numFmtId="0" fontId="27" fillId="0" borderId="3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7" fillId="0" borderId="3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5" borderId="4" applyNumberFormat="0" applyAlignment="0" applyProtection="0"/>
    <xf numFmtId="0" fontId="30" fillId="40" borderId="25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30" fillId="40" borderId="25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30" fillId="40" borderId="25" applyNumberFormat="0" applyAlignment="0" applyProtection="0"/>
    <xf numFmtId="0" fontId="29" fillId="5" borderId="4" applyNumberFormat="0" applyAlignment="0" applyProtection="0"/>
    <xf numFmtId="0" fontId="30" fillId="40" borderId="25" applyNumberFormat="0" applyAlignment="0" applyProtection="0"/>
    <xf numFmtId="0" fontId="30" fillId="40" borderId="25" applyNumberFormat="0" applyAlignment="0" applyProtection="0"/>
    <xf numFmtId="0" fontId="30" fillId="40" borderId="25" applyNumberFormat="0" applyAlignment="0" applyProtection="0"/>
    <xf numFmtId="0" fontId="30" fillId="40" borderId="25" applyNumberFormat="0" applyAlignment="0" applyProtection="0"/>
    <xf numFmtId="0" fontId="29" fillId="5" borderId="4" applyNumberFormat="0" applyAlignment="0" applyProtection="0"/>
    <xf numFmtId="0" fontId="30" fillId="40" borderId="25" applyNumberFormat="0" applyAlignment="0" applyProtection="0"/>
    <xf numFmtId="0" fontId="30" fillId="40" borderId="25" applyNumberFormat="0" applyAlignment="0" applyProtection="0"/>
    <xf numFmtId="0" fontId="30" fillId="40" borderId="25" applyNumberFormat="0" applyAlignment="0" applyProtection="0"/>
    <xf numFmtId="0" fontId="30" fillId="40" borderId="25" applyNumberFormat="0" applyAlignment="0" applyProtection="0"/>
    <xf numFmtId="0" fontId="30" fillId="40" borderId="25" applyNumberFormat="0" applyAlignment="0" applyProtection="0"/>
    <xf numFmtId="0" fontId="30" fillId="40" borderId="25" applyNumberFormat="0" applyAlignment="0" applyProtection="0"/>
    <xf numFmtId="0" fontId="30" fillId="40" borderId="25" applyNumberFormat="0" applyAlignment="0" applyProtection="0"/>
    <xf numFmtId="0" fontId="30" fillId="40" borderId="25" applyNumberFormat="0" applyAlignment="0" applyProtection="0"/>
    <xf numFmtId="0" fontId="30" fillId="40" borderId="25" applyNumberFormat="0" applyAlignment="0" applyProtection="0"/>
    <xf numFmtId="0" fontId="30" fillId="40" borderId="25" applyNumberFormat="0" applyAlignment="0" applyProtection="0"/>
    <xf numFmtId="0" fontId="30" fillId="40" borderId="25" applyNumberFormat="0" applyAlignment="0" applyProtection="0"/>
    <xf numFmtId="0" fontId="30" fillId="40" borderId="25" applyNumberFormat="0" applyAlignment="0" applyProtection="0"/>
    <xf numFmtId="0" fontId="30" fillId="40" borderId="25" applyNumberFormat="0" applyAlignment="0" applyProtection="0"/>
    <xf numFmtId="0" fontId="30" fillId="40" borderId="25" applyNumberFormat="0" applyAlignment="0" applyProtection="0"/>
    <xf numFmtId="0" fontId="30" fillId="40" borderId="25" applyNumberFormat="0" applyAlignment="0" applyProtection="0"/>
    <xf numFmtId="0" fontId="30" fillId="40" borderId="25" applyNumberFormat="0" applyAlignment="0" applyProtection="0"/>
    <xf numFmtId="0" fontId="30" fillId="40" borderId="25" applyNumberFormat="0" applyAlignment="0" applyProtection="0"/>
    <xf numFmtId="0" fontId="31" fillId="0" borderId="6" applyNumberFormat="0" applyFill="0" applyAlignment="0" applyProtection="0"/>
    <xf numFmtId="0" fontId="32" fillId="0" borderId="30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30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30" applyNumberFormat="0" applyFill="0" applyAlignment="0" applyProtection="0"/>
    <xf numFmtId="0" fontId="31" fillId="0" borderId="6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1" fillId="0" borderId="6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2" fillId="0" borderId="30" applyNumberFormat="0" applyFill="0" applyAlignment="0" applyProtection="0"/>
    <xf numFmtId="0" fontId="33" fillId="4" borderId="0" applyNumberFormat="0" applyBorder="0" applyAlignment="0" applyProtection="0"/>
    <xf numFmtId="0" fontId="34" fillId="5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55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55" borderId="0" applyNumberFormat="0" applyBorder="0" applyAlignment="0" applyProtection="0"/>
    <xf numFmtId="0" fontId="33" fillId="4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3" fillId="4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9" fillId="8" borderId="8" applyNumberFormat="0" applyFont="0" applyAlignment="0" applyProtection="0"/>
    <xf numFmtId="0" fontId="18" fillId="56" borderId="3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18" fillId="56" borderId="31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18" fillId="56" borderId="31" applyNumberFormat="0" applyFont="0" applyAlignment="0" applyProtection="0"/>
    <xf numFmtId="0" fontId="9" fillId="8" borderId="8" applyNumberFormat="0" applyFont="0" applyAlignment="0" applyProtection="0"/>
    <xf numFmtId="0" fontId="18" fillId="56" borderId="31" applyNumberFormat="0" applyFont="0" applyAlignment="0" applyProtection="0"/>
    <xf numFmtId="0" fontId="18" fillId="56" borderId="31" applyNumberFormat="0" applyFont="0" applyAlignment="0" applyProtection="0"/>
    <xf numFmtId="0" fontId="18" fillId="56" borderId="31" applyNumberFormat="0" applyFont="0" applyAlignment="0" applyProtection="0"/>
    <xf numFmtId="0" fontId="9" fillId="8" borderId="8" applyNumberFormat="0" applyFont="0" applyAlignment="0" applyProtection="0"/>
    <xf numFmtId="0" fontId="18" fillId="56" borderId="31" applyNumberFormat="0" applyFont="0" applyAlignment="0" applyProtection="0"/>
    <xf numFmtId="0" fontId="18" fillId="56" borderId="31" applyNumberFormat="0" applyFont="0" applyAlignment="0" applyProtection="0"/>
    <xf numFmtId="0" fontId="18" fillId="56" borderId="31" applyNumberFormat="0" applyFont="0" applyAlignment="0" applyProtection="0"/>
    <xf numFmtId="0" fontId="18" fillId="56" borderId="31" applyNumberFormat="0" applyFont="0" applyAlignment="0" applyProtection="0"/>
    <xf numFmtId="0" fontId="18" fillId="56" borderId="31" applyNumberFormat="0" applyFont="0" applyAlignment="0" applyProtection="0"/>
    <xf numFmtId="0" fontId="18" fillId="56" borderId="31" applyNumberFormat="0" applyFont="0" applyAlignment="0" applyProtection="0"/>
    <xf numFmtId="0" fontId="18" fillId="56" borderId="31" applyNumberFormat="0" applyFont="0" applyAlignment="0" applyProtection="0"/>
    <xf numFmtId="0" fontId="18" fillId="56" borderId="31" applyNumberFormat="0" applyFont="0" applyAlignment="0" applyProtection="0"/>
    <xf numFmtId="0" fontId="18" fillId="56" borderId="31" applyNumberFormat="0" applyFont="0" applyAlignment="0" applyProtection="0"/>
    <xf numFmtId="0" fontId="18" fillId="56" borderId="31" applyNumberFormat="0" applyFont="0" applyAlignment="0" applyProtection="0"/>
    <xf numFmtId="0" fontId="18" fillId="56" borderId="31" applyNumberFormat="0" applyFont="0" applyAlignment="0" applyProtection="0"/>
    <xf numFmtId="0" fontId="18" fillId="56" borderId="31" applyNumberFormat="0" applyFont="0" applyAlignment="0" applyProtection="0"/>
    <xf numFmtId="0" fontId="18" fillId="56" borderId="31" applyNumberFormat="0" applyFont="0" applyAlignment="0" applyProtection="0"/>
    <xf numFmtId="0" fontId="18" fillId="56" borderId="31" applyNumberFormat="0" applyFont="0" applyAlignment="0" applyProtection="0"/>
    <xf numFmtId="0" fontId="18" fillId="56" borderId="31" applyNumberFormat="0" applyFont="0" applyAlignment="0" applyProtection="0"/>
    <xf numFmtId="0" fontId="18" fillId="56" borderId="31" applyNumberFormat="0" applyFont="0" applyAlignment="0" applyProtection="0"/>
    <xf numFmtId="0" fontId="18" fillId="56" borderId="31" applyNumberFormat="0" applyFont="0" applyAlignment="0" applyProtection="0"/>
    <xf numFmtId="0" fontId="36" fillId="6" borderId="5" applyNumberFormat="0" applyAlignment="0" applyProtection="0"/>
    <xf numFmtId="0" fontId="37" fillId="53" borderId="32" applyNumberFormat="0" applyAlignment="0" applyProtection="0"/>
    <xf numFmtId="0" fontId="36" fillId="6" borderId="5" applyNumberFormat="0" applyAlignment="0" applyProtection="0"/>
    <xf numFmtId="0" fontId="36" fillId="6" borderId="5" applyNumberFormat="0" applyAlignment="0" applyProtection="0"/>
    <xf numFmtId="0" fontId="37" fillId="53" borderId="32" applyNumberFormat="0" applyAlignment="0" applyProtection="0"/>
    <xf numFmtId="0" fontId="36" fillId="6" borderId="5" applyNumberFormat="0" applyAlignment="0" applyProtection="0"/>
    <xf numFmtId="0" fontId="36" fillId="6" borderId="5" applyNumberFormat="0" applyAlignment="0" applyProtection="0"/>
    <xf numFmtId="0" fontId="36" fillId="6" borderId="5" applyNumberFormat="0" applyAlignment="0" applyProtection="0"/>
    <xf numFmtId="0" fontId="37" fillId="53" borderId="32" applyNumberFormat="0" applyAlignment="0" applyProtection="0"/>
    <xf numFmtId="0" fontId="36" fillId="6" borderId="5" applyNumberFormat="0" applyAlignment="0" applyProtection="0"/>
    <xf numFmtId="0" fontId="37" fillId="53" borderId="32" applyNumberFormat="0" applyAlignment="0" applyProtection="0"/>
    <xf numFmtId="0" fontId="37" fillId="53" borderId="32" applyNumberFormat="0" applyAlignment="0" applyProtection="0"/>
    <xf numFmtId="0" fontId="37" fillId="53" borderId="32" applyNumberFormat="0" applyAlignment="0" applyProtection="0"/>
    <xf numFmtId="0" fontId="37" fillId="53" borderId="32" applyNumberFormat="0" applyAlignment="0" applyProtection="0"/>
    <xf numFmtId="0" fontId="36" fillId="6" borderId="5" applyNumberFormat="0" applyAlignment="0" applyProtection="0"/>
    <xf numFmtId="0" fontId="37" fillId="53" borderId="32" applyNumberFormat="0" applyAlignment="0" applyProtection="0"/>
    <xf numFmtId="0" fontId="37" fillId="53" borderId="32" applyNumberFormat="0" applyAlignment="0" applyProtection="0"/>
    <xf numFmtId="0" fontId="37" fillId="53" borderId="32" applyNumberFormat="0" applyAlignment="0" applyProtection="0"/>
    <xf numFmtId="0" fontId="37" fillId="53" borderId="32" applyNumberFormat="0" applyAlignment="0" applyProtection="0"/>
    <xf numFmtId="0" fontId="37" fillId="53" borderId="32" applyNumberFormat="0" applyAlignment="0" applyProtection="0"/>
    <xf numFmtId="0" fontId="37" fillId="53" borderId="32" applyNumberFormat="0" applyAlignment="0" applyProtection="0"/>
    <xf numFmtId="0" fontId="37" fillId="53" borderId="32" applyNumberFormat="0" applyAlignment="0" applyProtection="0"/>
    <xf numFmtId="0" fontId="37" fillId="53" borderId="32" applyNumberFormat="0" applyAlignment="0" applyProtection="0"/>
    <xf numFmtId="0" fontId="37" fillId="53" borderId="32" applyNumberFormat="0" applyAlignment="0" applyProtection="0"/>
    <xf numFmtId="0" fontId="37" fillId="53" borderId="32" applyNumberFormat="0" applyAlignment="0" applyProtection="0"/>
    <xf numFmtId="0" fontId="37" fillId="53" borderId="32" applyNumberFormat="0" applyAlignment="0" applyProtection="0"/>
    <xf numFmtId="0" fontId="37" fillId="53" borderId="32" applyNumberFormat="0" applyAlignment="0" applyProtection="0"/>
    <xf numFmtId="0" fontId="37" fillId="53" borderId="32" applyNumberFormat="0" applyAlignment="0" applyProtection="0"/>
    <xf numFmtId="0" fontId="37" fillId="53" borderId="32" applyNumberFormat="0" applyAlignment="0" applyProtection="0"/>
    <xf numFmtId="0" fontId="37" fillId="53" borderId="32" applyNumberFormat="0" applyAlignment="0" applyProtection="0"/>
    <xf numFmtId="0" fontId="37" fillId="53" borderId="32" applyNumberFormat="0" applyAlignment="0" applyProtection="0"/>
    <xf numFmtId="0" fontId="37" fillId="53" borderId="32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33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33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33" applyNumberFormat="0" applyFill="0" applyAlignment="0" applyProtection="0"/>
    <xf numFmtId="0" fontId="40" fillId="0" borderId="9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0" fillId="0" borderId="9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1" fillId="0" borderId="3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211">
    <xf numFmtId="0" fontId="0" fillId="0" borderId="0" xfId="0"/>
    <xf numFmtId="0" fontId="4" fillId="0" borderId="0" xfId="3" applyBorder="1"/>
    <xf numFmtId="0" fontId="5" fillId="0" borderId="0" xfId="3" applyFont="1" applyBorder="1"/>
    <xf numFmtId="0" fontId="4" fillId="0" borderId="0" xfId="3" applyFill="1" applyBorder="1"/>
    <xf numFmtId="0" fontId="4" fillId="0" borderId="0" xfId="3"/>
    <xf numFmtId="0" fontId="6" fillId="33" borderId="10" xfId="3" applyFont="1" applyFill="1" applyBorder="1"/>
    <xf numFmtId="0" fontId="7" fillId="33" borderId="10" xfId="3" applyFont="1" applyFill="1" applyBorder="1"/>
    <xf numFmtId="0" fontId="6" fillId="33" borderId="13" xfId="3" applyFont="1" applyFill="1" applyBorder="1"/>
    <xf numFmtId="0" fontId="6" fillId="33" borderId="15" xfId="3" applyFont="1" applyFill="1" applyBorder="1"/>
    <xf numFmtId="0" fontId="6" fillId="33" borderId="17" xfId="3" applyFont="1" applyFill="1" applyBorder="1"/>
    <xf numFmtId="0" fontId="6" fillId="33" borderId="15" xfId="3" applyFont="1" applyFill="1" applyBorder="1" applyAlignment="1">
      <alignment wrapText="1"/>
    </xf>
    <xf numFmtId="0" fontId="4" fillId="34" borderId="0" xfId="3" applyFill="1"/>
    <xf numFmtId="0" fontId="8" fillId="0" borderId="0" xfId="3" applyFont="1"/>
    <xf numFmtId="0" fontId="8" fillId="0" borderId="0" xfId="3" applyFont="1" applyFill="1"/>
    <xf numFmtId="0" fontId="4" fillId="0" borderId="0" xfId="3" applyFill="1"/>
    <xf numFmtId="0" fontId="18" fillId="0" borderId="0" xfId="1213" applyBorder="1"/>
    <xf numFmtId="0" fontId="4" fillId="0" borderId="0" xfId="3" applyAlignment="1">
      <alignment horizontal="left"/>
    </xf>
    <xf numFmtId="0" fontId="4" fillId="0" borderId="0" xfId="3" applyAlignment="1"/>
    <xf numFmtId="0" fontId="4" fillId="0" borderId="0" xfId="3" applyBorder="1" applyAlignment="1"/>
    <xf numFmtId="0" fontId="44" fillId="0" borderId="0" xfId="3" applyFont="1" applyFill="1" applyAlignment="1">
      <alignment horizontal="right"/>
    </xf>
    <xf numFmtId="0" fontId="4" fillId="0" borderId="0" xfId="3" applyBorder="1" applyAlignment="1">
      <alignment horizontal="left"/>
    </xf>
    <xf numFmtId="166" fontId="46" fillId="0" borderId="0" xfId="5" applyNumberFormat="1" applyFont="1" applyFill="1" applyAlignment="1"/>
    <xf numFmtId="0" fontId="47" fillId="0" borderId="35" xfId="3" applyFont="1" applyFill="1" applyBorder="1" applyAlignment="1">
      <alignment horizontal="left" vertical="center"/>
    </xf>
    <xf numFmtId="166" fontId="47" fillId="0" borderId="35" xfId="5" applyNumberFormat="1" applyFont="1" applyFill="1" applyBorder="1" applyAlignment="1">
      <alignment horizontal="right" vertical="center" wrapText="1"/>
    </xf>
    <xf numFmtId="166" fontId="47" fillId="0" borderId="35" xfId="5" applyNumberFormat="1" applyFont="1" applyFill="1" applyBorder="1" applyAlignment="1">
      <alignment horizontal="right" vertical="center"/>
    </xf>
    <xf numFmtId="0" fontId="47" fillId="0" borderId="0" xfId="3" applyFont="1" applyFill="1" applyBorder="1" applyAlignment="1">
      <alignment horizontal="left"/>
    </xf>
    <xf numFmtId="166" fontId="47" fillId="0" borderId="0" xfId="5" applyNumberFormat="1" applyFont="1" applyFill="1" applyBorder="1" applyAlignment="1">
      <alignment vertical="center"/>
    </xf>
    <xf numFmtId="0" fontId="48" fillId="0" borderId="0" xfId="3" applyFont="1" applyFill="1" applyBorder="1" applyAlignment="1">
      <alignment horizontal="left"/>
    </xf>
    <xf numFmtId="166" fontId="48" fillId="0" borderId="0" xfId="5" applyNumberFormat="1" applyFont="1" applyFill="1" applyBorder="1" applyAlignment="1"/>
    <xf numFmtId="0" fontId="48" fillId="0" borderId="36" xfId="3" applyFont="1" applyFill="1" applyBorder="1" applyAlignment="1">
      <alignment horizontal="left"/>
    </xf>
    <xf numFmtId="166" fontId="48" fillId="0" borderId="36" xfId="5" applyNumberFormat="1" applyFont="1" applyFill="1" applyBorder="1" applyAlignment="1"/>
    <xf numFmtId="166" fontId="47" fillId="0" borderId="0" xfId="5" applyNumberFormat="1" applyFont="1" applyFill="1" applyBorder="1" applyAlignment="1"/>
    <xf numFmtId="166" fontId="48" fillId="0" borderId="0" xfId="5" applyNumberFormat="1" applyFont="1" applyFill="1" applyBorder="1" applyAlignment="1">
      <alignment vertical="center"/>
    </xf>
    <xf numFmtId="166" fontId="48" fillId="0" borderId="0" xfId="5" applyNumberFormat="1" applyFont="1" applyFill="1" applyBorder="1" applyAlignment="1">
      <alignment horizontal="right"/>
    </xf>
    <xf numFmtId="166" fontId="47" fillId="0" borderId="0" xfId="5" applyNumberFormat="1" applyFont="1" applyFill="1" applyBorder="1" applyAlignment="1">
      <alignment horizontal="right"/>
    </xf>
    <xf numFmtId="166" fontId="48" fillId="0" borderId="36" xfId="5" applyNumberFormat="1" applyFont="1" applyFill="1" applyBorder="1" applyAlignment="1">
      <alignment horizontal="right"/>
    </xf>
    <xf numFmtId="0" fontId="47" fillId="0" borderId="0" xfId="3" applyFont="1" applyFill="1" applyBorder="1" applyAlignment="1">
      <alignment horizontal="left" vertical="center"/>
    </xf>
    <xf numFmtId="166" fontId="47" fillId="0" borderId="0" xfId="3" applyNumberFormat="1" applyFont="1" applyFill="1" applyBorder="1" applyAlignment="1">
      <alignment vertical="center"/>
    </xf>
    <xf numFmtId="0" fontId="48" fillId="0" borderId="0" xfId="3" applyFont="1" applyFill="1" applyBorder="1" applyAlignment="1">
      <alignment horizontal="left" vertical="center"/>
    </xf>
    <xf numFmtId="0" fontId="4" fillId="0" borderId="36" xfId="3" applyBorder="1"/>
    <xf numFmtId="0" fontId="48" fillId="0" borderId="19" xfId="3" applyFont="1" applyFill="1" applyBorder="1" applyAlignment="1">
      <alignment horizontal="left"/>
    </xf>
    <xf numFmtId="0" fontId="47" fillId="0" borderId="35" xfId="3" applyFont="1" applyFill="1" applyBorder="1" applyAlignment="1">
      <alignment horizontal="left"/>
    </xf>
    <xf numFmtId="166" fontId="47" fillId="0" borderId="35" xfId="5" applyNumberFormat="1" applyFont="1" applyFill="1" applyBorder="1" applyAlignment="1"/>
    <xf numFmtId="0" fontId="7" fillId="0" borderId="0" xfId="3" applyFont="1" applyFill="1" applyBorder="1" applyAlignment="1">
      <alignment horizontal="left"/>
    </xf>
    <xf numFmtId="166" fontId="50" fillId="0" borderId="0" xfId="5" applyNumberFormat="1" applyFont="1" applyFill="1" applyBorder="1" applyAlignment="1"/>
    <xf numFmtId="166" fontId="7" fillId="0" borderId="34" xfId="5" applyNumberFormat="1" applyFont="1" applyFill="1" applyBorder="1" applyAlignment="1">
      <alignment horizontal="left" vertical="center" wrapText="1"/>
    </xf>
    <xf numFmtId="166" fontId="7" fillId="0" borderId="34" xfId="5" applyNumberFormat="1" applyFont="1" applyFill="1" applyBorder="1" applyAlignment="1">
      <alignment horizontal="right" vertical="center" wrapText="1"/>
    </xf>
    <xf numFmtId="166" fontId="7" fillId="0" borderId="37" xfId="5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horizontal="left"/>
    </xf>
    <xf numFmtId="166" fontId="6" fillId="0" borderId="0" xfId="5" applyNumberFormat="1" applyFont="1" applyFill="1" applyBorder="1" applyAlignment="1"/>
    <xf numFmtId="166" fontId="51" fillId="0" borderId="0" xfId="5" applyNumberFormat="1" applyFont="1" applyFill="1" applyAlignment="1"/>
    <xf numFmtId="0" fontId="40" fillId="0" borderId="0" xfId="3" applyFont="1" applyAlignment="1">
      <alignment horizontal="left"/>
    </xf>
    <xf numFmtId="0" fontId="6" fillId="0" borderId="36" xfId="3" applyFont="1" applyFill="1" applyBorder="1" applyAlignment="1">
      <alignment horizontal="left"/>
    </xf>
    <xf numFmtId="166" fontId="6" fillId="0" borderId="36" xfId="5" applyNumberFormat="1" applyFont="1" applyFill="1" applyBorder="1" applyAlignment="1"/>
    <xf numFmtId="166" fontId="7" fillId="0" borderId="0" xfId="5" applyNumberFormat="1" applyFont="1" applyFill="1" applyBorder="1" applyAlignment="1"/>
    <xf numFmtId="166" fontId="6" fillId="0" borderId="0" xfId="5" applyNumberFormat="1" applyFont="1" applyFill="1" applyBorder="1" applyAlignment="1">
      <alignment horizontal="right"/>
    </xf>
    <xf numFmtId="166" fontId="6" fillId="0" borderId="36" xfId="5" applyNumberFormat="1" applyFont="1" applyFill="1" applyBorder="1" applyAlignment="1">
      <alignment horizontal="right"/>
    </xf>
    <xf numFmtId="166" fontId="7" fillId="0" borderId="0" xfId="5" applyNumberFormat="1" applyFont="1" applyFill="1" applyBorder="1" applyAlignment="1">
      <alignment horizontal="right"/>
    </xf>
    <xf numFmtId="166" fontId="6" fillId="0" borderId="0" xfId="5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166" fontId="7" fillId="0" borderId="0" xfId="3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66" fontId="7" fillId="0" borderId="36" xfId="5" applyNumberFormat="1" applyFont="1" applyFill="1" applyBorder="1" applyAlignment="1"/>
    <xf numFmtId="0" fontId="6" fillId="0" borderId="34" xfId="3" applyFont="1" applyFill="1" applyBorder="1" applyAlignment="1">
      <alignment horizontal="left"/>
    </xf>
    <xf numFmtId="166" fontId="6" fillId="0" borderId="34" xfId="5" applyNumberFormat="1" applyFont="1" applyFill="1" applyBorder="1" applyAlignment="1"/>
    <xf numFmtId="0" fontId="7" fillId="0" borderId="35" xfId="3" applyFont="1" applyFill="1" applyBorder="1" applyAlignment="1">
      <alignment horizontal="left"/>
    </xf>
    <xf numFmtId="166" fontId="7" fillId="0" borderId="35" xfId="5" applyNumberFormat="1" applyFont="1" applyFill="1" applyBorder="1" applyAlignment="1"/>
    <xf numFmtId="0" fontId="6" fillId="0" borderId="0" xfId="1213" applyFont="1" applyBorder="1"/>
    <xf numFmtId="0" fontId="7" fillId="0" borderId="0" xfId="1213" applyFont="1" applyFill="1" applyBorder="1"/>
    <xf numFmtId="0" fontId="7" fillId="0" borderId="0" xfId="1213" applyFont="1" applyBorder="1"/>
    <xf numFmtId="0" fontId="18" fillId="0" borderId="0" xfId="1213" applyFont="1" applyBorder="1"/>
    <xf numFmtId="43" fontId="6" fillId="0" borderId="0" xfId="870" applyFont="1" applyBorder="1"/>
    <xf numFmtId="3" fontId="6" fillId="0" borderId="0" xfId="1213" applyNumberFormat="1" applyFont="1" applyBorder="1"/>
    <xf numFmtId="9" fontId="6" fillId="0" borderId="0" xfId="1303" applyFont="1" applyFill="1" applyBorder="1"/>
    <xf numFmtId="0" fontId="18" fillId="0" borderId="0" xfId="1213" applyBorder="1" applyAlignment="1"/>
    <xf numFmtId="3" fontId="7" fillId="0" borderId="0" xfId="1213" applyNumberFormat="1" applyFont="1" applyFill="1" applyBorder="1"/>
    <xf numFmtId="0" fontId="6" fillId="0" borderId="0" xfId="1213" applyFont="1" applyFill="1" applyBorder="1"/>
    <xf numFmtId="0" fontId="7" fillId="0" borderId="0" xfId="1213" applyFont="1" applyBorder="1" applyAlignment="1">
      <alignment wrapText="1"/>
    </xf>
    <xf numFmtId="0" fontId="53" fillId="0" borderId="0" xfId="1213" applyFont="1" applyFill="1" applyBorder="1"/>
    <xf numFmtId="0" fontId="54" fillId="0" borderId="0" xfId="1213" applyFont="1" applyBorder="1"/>
    <xf numFmtId="0" fontId="53" fillId="0" borderId="0" xfId="1213" applyFont="1" applyBorder="1"/>
    <xf numFmtId="0" fontId="6" fillId="0" borderId="38" xfId="1213" applyFont="1" applyBorder="1"/>
    <xf numFmtId="3" fontId="7" fillId="0" borderId="0" xfId="870" applyNumberFormat="1" applyFont="1" applyBorder="1"/>
    <xf numFmtId="3" fontId="7" fillId="0" borderId="44" xfId="870" applyNumberFormat="1" applyFont="1" applyBorder="1"/>
    <xf numFmtId="0" fontId="6" fillId="0" borderId="10" xfId="1213" applyFont="1" applyBorder="1"/>
    <xf numFmtId="0" fontId="7" fillId="0" borderId="10" xfId="1213" applyFont="1" applyBorder="1"/>
    <xf numFmtId="0" fontId="6" fillId="0" borderId="45" xfId="1213" applyFont="1" applyBorder="1"/>
    <xf numFmtId="0" fontId="6" fillId="0" borderId="47" xfId="1213" applyFont="1" applyBorder="1"/>
    <xf numFmtId="0" fontId="7" fillId="0" borderId="47" xfId="1213" applyFont="1" applyBorder="1"/>
    <xf numFmtId="0" fontId="6" fillId="0" borderId="63" xfId="1213" applyFont="1" applyBorder="1"/>
    <xf numFmtId="0" fontId="7" fillId="0" borderId="17" xfId="1213" applyFont="1" applyBorder="1"/>
    <xf numFmtId="0" fontId="50" fillId="0" borderId="0" xfId="1213" applyFont="1" applyBorder="1"/>
    <xf numFmtId="0" fontId="6" fillId="0" borderId="21" xfId="1213" applyFont="1" applyBorder="1"/>
    <xf numFmtId="0" fontId="6" fillId="0" borderId="20" xfId="1213" applyFont="1" applyBorder="1"/>
    <xf numFmtId="3" fontId="7" fillId="0" borderId="0" xfId="1213" applyNumberFormat="1" applyFont="1" applyBorder="1"/>
    <xf numFmtId="3" fontId="7" fillId="0" borderId="44" xfId="1213" applyNumberFormat="1" applyFont="1" applyBorder="1"/>
    <xf numFmtId="0" fontId="6" fillId="0" borderId="63" xfId="1213" applyFont="1" applyFill="1" applyBorder="1"/>
    <xf numFmtId="0" fontId="6" fillId="0" borderId="21" xfId="1213" applyFont="1" applyFill="1" applyBorder="1"/>
    <xf numFmtId="0" fontId="6" fillId="0" borderId="19" xfId="1213" applyFont="1" applyBorder="1"/>
    <xf numFmtId="3" fontId="7" fillId="0" borderId="0" xfId="1213" applyNumberFormat="1" applyFont="1" applyBorder="1" applyAlignment="1">
      <alignment vertical="center"/>
    </xf>
    <xf numFmtId="3" fontId="7" fillId="0" borderId="44" xfId="1213" applyNumberFormat="1" applyFont="1" applyBorder="1" applyAlignment="1">
      <alignment vertical="center"/>
    </xf>
    <xf numFmtId="0" fontId="18" fillId="0" borderId="0" xfId="1213" applyBorder="1" applyAlignment="1">
      <alignment vertical="center"/>
    </xf>
    <xf numFmtId="0" fontId="18" fillId="0" borderId="44" xfId="1213" applyBorder="1" applyAlignment="1">
      <alignment vertical="center"/>
    </xf>
    <xf numFmtId="3" fontId="7" fillId="0" borderId="0" xfId="870" applyNumberFormat="1" applyFont="1" applyBorder="1" applyAlignment="1">
      <alignment vertical="center"/>
    </xf>
    <xf numFmtId="3" fontId="7" fillId="0" borderId="44" xfId="870" applyNumberFormat="1" applyFont="1" applyBorder="1" applyAlignment="1">
      <alignment vertical="center"/>
    </xf>
    <xf numFmtId="0" fontId="6" fillId="0" borderId="81" xfId="1213" applyFont="1" applyBorder="1"/>
    <xf numFmtId="0" fontId="6" fillId="0" borderId="82" xfId="1213" applyFont="1" applyBorder="1"/>
    <xf numFmtId="0" fontId="6" fillId="0" borderId="87" xfId="1213" applyFont="1" applyBorder="1"/>
    <xf numFmtId="0" fontId="7" fillId="0" borderId="88" xfId="1213" applyFont="1" applyBorder="1"/>
    <xf numFmtId="0" fontId="7" fillId="0" borderId="0" xfId="1213" applyFont="1" applyFill="1" applyBorder="1" applyAlignment="1">
      <alignment horizontal="center" vertical="center" wrapText="1"/>
    </xf>
    <xf numFmtId="0" fontId="7" fillId="0" borderId="0" xfId="1213" applyFont="1" applyBorder="1" applyAlignment="1">
      <alignment horizontal="center"/>
    </xf>
    <xf numFmtId="0" fontId="5" fillId="0" borderId="0" xfId="1213" applyFont="1" applyBorder="1"/>
    <xf numFmtId="0" fontId="6" fillId="0" borderId="39" xfId="1213" applyFont="1" applyBorder="1"/>
    <xf numFmtId="0" fontId="6" fillId="0" borderId="95" xfId="1213" applyFont="1" applyBorder="1"/>
    <xf numFmtId="0" fontId="6" fillId="0" borderId="24" xfId="1213" applyFont="1" applyBorder="1"/>
    <xf numFmtId="0" fontId="18" fillId="0" borderId="53" xfId="1213" applyBorder="1" applyAlignment="1">
      <alignment wrapText="1"/>
    </xf>
    <xf numFmtId="0" fontId="7" fillId="0" borderId="17" xfId="1213" applyFont="1" applyBorder="1" applyAlignment="1">
      <alignment wrapText="1"/>
    </xf>
    <xf numFmtId="0" fontId="7" fillId="0" borderId="47" xfId="1213" applyFont="1" applyBorder="1" applyAlignment="1">
      <alignment wrapText="1"/>
    </xf>
    <xf numFmtId="0" fontId="18" fillId="0" borderId="19" xfId="1213" applyFont="1" applyBorder="1"/>
    <xf numFmtId="43" fontId="6" fillId="0" borderId="0" xfId="878" applyFont="1" applyBorder="1"/>
    <xf numFmtId="9" fontId="6" fillId="0" borderId="0" xfId="1303" applyFont="1" applyBorder="1"/>
    <xf numFmtId="0" fontId="7" fillId="57" borderId="43" xfId="1213" applyFont="1" applyFill="1" applyBorder="1" applyAlignment="1">
      <alignment horizontal="center" vertical="center" wrapText="1"/>
    </xf>
    <xf numFmtId="0" fontId="7" fillId="57" borderId="42" xfId="1213" applyFont="1" applyFill="1" applyBorder="1" applyAlignment="1">
      <alignment horizontal="center" vertical="center" wrapText="1"/>
    </xf>
    <xf numFmtId="0" fontId="7" fillId="57" borderId="89" xfId="1213" applyFont="1" applyFill="1" applyBorder="1" applyAlignment="1">
      <alignment horizontal="center" vertical="center" wrapText="1"/>
    </xf>
    <xf numFmtId="0" fontId="7" fillId="57" borderId="54" xfId="1213" applyFont="1" applyFill="1" applyBorder="1" applyAlignment="1">
      <alignment horizontal="center" vertical="center" wrapText="1"/>
    </xf>
    <xf numFmtId="3" fontId="6" fillId="57" borderId="86" xfId="1213" applyNumberFormat="1" applyFont="1" applyFill="1" applyBorder="1"/>
    <xf numFmtId="3" fontId="6" fillId="57" borderId="85" xfId="1213" applyNumberFormat="1" applyFont="1" applyFill="1" applyBorder="1"/>
    <xf numFmtId="3" fontId="6" fillId="57" borderId="84" xfId="1213" applyNumberFormat="1" applyFont="1" applyFill="1" applyBorder="1"/>
    <xf numFmtId="3" fontId="7" fillId="57" borderId="83" xfId="1213" applyNumberFormat="1" applyFont="1" applyFill="1" applyBorder="1"/>
    <xf numFmtId="3" fontId="6" fillId="57" borderId="71" xfId="1213" applyNumberFormat="1" applyFont="1" applyFill="1" applyBorder="1"/>
    <xf numFmtId="3" fontId="6" fillId="57" borderId="70" xfId="1213" applyNumberFormat="1" applyFont="1" applyFill="1" applyBorder="1"/>
    <xf numFmtId="3" fontId="6" fillId="57" borderId="69" xfId="1213" applyNumberFormat="1" applyFont="1" applyFill="1" applyBorder="1"/>
    <xf numFmtId="3" fontId="7" fillId="57" borderId="68" xfId="1213" applyNumberFormat="1" applyFont="1" applyFill="1" applyBorder="1"/>
    <xf numFmtId="3" fontId="6" fillId="57" borderId="61" xfId="1213" applyNumberFormat="1" applyFont="1" applyFill="1" applyBorder="1"/>
    <xf numFmtId="3" fontId="6" fillId="57" borderId="60" xfId="1213" applyNumberFormat="1" applyFont="1" applyFill="1" applyBorder="1"/>
    <xf numFmtId="3" fontId="6" fillId="57" borderId="59" xfId="1213" applyNumberFormat="1" applyFont="1" applyFill="1" applyBorder="1"/>
    <xf numFmtId="3" fontId="7" fillId="57" borderId="58" xfId="1213" applyNumberFormat="1" applyFont="1" applyFill="1" applyBorder="1"/>
    <xf numFmtId="3" fontId="6" fillId="57" borderId="75" xfId="1213" applyNumberFormat="1" applyFont="1" applyFill="1" applyBorder="1"/>
    <xf numFmtId="3" fontId="6" fillId="57" borderId="74" xfId="1213" applyNumberFormat="1" applyFont="1" applyFill="1" applyBorder="1"/>
    <xf numFmtId="3" fontId="6" fillId="57" borderId="73" xfId="1213" applyNumberFormat="1" applyFont="1" applyFill="1" applyBorder="1"/>
    <xf numFmtId="3" fontId="7" fillId="57" borderId="72" xfId="1213" applyNumberFormat="1" applyFont="1" applyFill="1" applyBorder="1"/>
    <xf numFmtId="3" fontId="6" fillId="57" borderId="71" xfId="870" applyNumberFormat="1" applyFont="1" applyFill="1" applyBorder="1"/>
    <xf numFmtId="3" fontId="6" fillId="57" borderId="70" xfId="870" applyNumberFormat="1" applyFont="1" applyFill="1" applyBorder="1"/>
    <xf numFmtId="3" fontId="6" fillId="57" borderId="69" xfId="870" applyNumberFormat="1" applyFont="1" applyFill="1" applyBorder="1"/>
    <xf numFmtId="3" fontId="7" fillId="57" borderId="68" xfId="870" applyNumberFormat="1" applyFont="1" applyFill="1" applyBorder="1"/>
    <xf numFmtId="3" fontId="6" fillId="57" borderId="61" xfId="870" applyNumberFormat="1" applyFont="1" applyFill="1" applyBorder="1"/>
    <xf numFmtId="3" fontId="6" fillId="57" borderId="60" xfId="870" applyNumberFormat="1" applyFont="1" applyFill="1" applyBorder="1"/>
    <xf numFmtId="3" fontId="6" fillId="57" borderId="59" xfId="870" applyNumberFormat="1" applyFont="1" applyFill="1" applyBorder="1"/>
    <xf numFmtId="3" fontId="7" fillId="57" borderId="58" xfId="870" applyNumberFormat="1" applyFont="1" applyFill="1" applyBorder="1"/>
    <xf numFmtId="3" fontId="6" fillId="57" borderId="51" xfId="870" applyNumberFormat="1" applyFont="1" applyFill="1" applyBorder="1"/>
    <xf numFmtId="3" fontId="6" fillId="57" borderId="50" xfId="870" applyNumberFormat="1" applyFont="1" applyFill="1" applyBorder="1"/>
    <xf numFmtId="3" fontId="6" fillId="57" borderId="52" xfId="870" applyNumberFormat="1" applyFont="1" applyFill="1" applyBorder="1"/>
    <xf numFmtId="3" fontId="7" fillId="57" borderId="48" xfId="870" applyNumberFormat="1" applyFont="1" applyFill="1" applyBorder="1"/>
    <xf numFmtId="3" fontId="6" fillId="57" borderId="75" xfId="870" applyNumberFormat="1" applyFont="1" applyFill="1" applyBorder="1"/>
    <xf numFmtId="3" fontId="6" fillId="57" borderId="74" xfId="870" applyNumberFormat="1" applyFont="1" applyFill="1" applyBorder="1"/>
    <xf numFmtId="3" fontId="6" fillId="57" borderId="73" xfId="870" applyNumberFormat="1" applyFont="1" applyFill="1" applyBorder="1"/>
    <xf numFmtId="3" fontId="7" fillId="57" borderId="72" xfId="870" applyNumberFormat="1" applyFont="1" applyFill="1" applyBorder="1"/>
    <xf numFmtId="3" fontId="6" fillId="57" borderId="80" xfId="870" applyNumberFormat="1" applyFont="1" applyFill="1" applyBorder="1"/>
    <xf numFmtId="3" fontId="6" fillId="57" borderId="79" xfId="870" applyNumberFormat="1" applyFont="1" applyFill="1" applyBorder="1"/>
    <xf numFmtId="3" fontId="6" fillId="57" borderId="78" xfId="870" applyNumberFormat="1" applyFont="1" applyFill="1" applyBorder="1"/>
    <xf numFmtId="3" fontId="7" fillId="57" borderId="77" xfId="870" applyNumberFormat="1" applyFont="1" applyFill="1" applyBorder="1"/>
    <xf numFmtId="3" fontId="6" fillId="57" borderId="75" xfId="870" applyNumberFormat="1" applyFont="1" applyFill="1" applyBorder="1" applyAlignment="1">
      <alignment vertical="center"/>
    </xf>
    <xf numFmtId="3" fontId="6" fillId="57" borderId="74" xfId="870" applyNumberFormat="1" applyFont="1" applyFill="1" applyBorder="1" applyAlignment="1">
      <alignment vertical="center"/>
    </xf>
    <xf numFmtId="3" fontId="6" fillId="57" borderId="73" xfId="870" applyNumberFormat="1" applyFont="1" applyFill="1" applyBorder="1" applyAlignment="1">
      <alignment vertical="center"/>
    </xf>
    <xf numFmtId="3" fontId="7" fillId="57" borderId="72" xfId="870" applyNumberFormat="1" applyFont="1" applyFill="1" applyBorder="1" applyAlignment="1">
      <alignment vertical="center"/>
    </xf>
    <xf numFmtId="0" fontId="6" fillId="57" borderId="71" xfId="1213" applyFont="1" applyFill="1" applyBorder="1" applyAlignment="1">
      <alignment vertical="center"/>
    </xf>
    <xf numFmtId="0" fontId="6" fillId="57" borderId="70" xfId="1213" applyFont="1" applyFill="1" applyBorder="1" applyAlignment="1">
      <alignment vertical="center"/>
    </xf>
    <xf numFmtId="0" fontId="6" fillId="57" borderId="69" xfId="1213" applyFont="1" applyFill="1" applyBorder="1" applyAlignment="1">
      <alignment vertical="center"/>
    </xf>
    <xf numFmtId="0" fontId="6" fillId="57" borderId="68" xfId="1213" applyFont="1" applyFill="1" applyBorder="1" applyAlignment="1">
      <alignment vertical="center"/>
    </xf>
    <xf numFmtId="165" fontId="6" fillId="57" borderId="71" xfId="870" applyNumberFormat="1" applyFont="1" applyFill="1" applyBorder="1" applyAlignment="1">
      <alignment vertical="center"/>
    </xf>
    <xf numFmtId="165" fontId="6" fillId="57" borderId="70" xfId="870" applyNumberFormat="1" applyFont="1" applyFill="1" applyBorder="1" applyAlignment="1">
      <alignment vertical="center"/>
    </xf>
    <xf numFmtId="3" fontId="6" fillId="57" borderId="69" xfId="1213" applyNumberFormat="1" applyFont="1" applyFill="1" applyBorder="1" applyAlignment="1">
      <alignment vertical="center"/>
    </xf>
    <xf numFmtId="3" fontId="7" fillId="57" borderId="68" xfId="1213" applyNumberFormat="1" applyFont="1" applyFill="1" applyBorder="1" applyAlignment="1">
      <alignment vertical="center"/>
    </xf>
    <xf numFmtId="3" fontId="6" fillId="57" borderId="49" xfId="870" applyNumberFormat="1" applyFont="1" applyFill="1" applyBorder="1"/>
    <xf numFmtId="3" fontId="6" fillId="57" borderId="43" xfId="870" applyNumberFormat="1" applyFont="1" applyFill="1" applyBorder="1"/>
    <xf numFmtId="3" fontId="6" fillId="57" borderId="42" xfId="870" applyNumberFormat="1" applyFont="1" applyFill="1" applyBorder="1"/>
    <xf numFmtId="3" fontId="6" fillId="57" borderId="41" xfId="870" applyNumberFormat="1" applyFont="1" applyFill="1" applyBorder="1"/>
    <xf numFmtId="3" fontId="7" fillId="57" borderId="40" xfId="870" applyNumberFormat="1" applyFont="1" applyFill="1" applyBorder="1"/>
    <xf numFmtId="0" fontId="7" fillId="58" borderId="43" xfId="1213" applyFont="1" applyFill="1" applyBorder="1" applyAlignment="1">
      <alignment horizontal="center" vertical="center" wrapText="1"/>
    </xf>
    <xf numFmtId="0" fontId="7" fillId="58" borderId="42" xfId="1213" applyFont="1" applyFill="1" applyBorder="1" applyAlignment="1">
      <alignment horizontal="center" vertical="center" wrapText="1"/>
    </xf>
    <xf numFmtId="0" fontId="7" fillId="58" borderId="89" xfId="1213" applyFont="1" applyFill="1" applyBorder="1" applyAlignment="1">
      <alignment horizontal="center" vertical="center" wrapText="1"/>
    </xf>
    <xf numFmtId="0" fontId="7" fillId="58" borderId="54" xfId="1213" applyFont="1" applyFill="1" applyBorder="1" applyAlignment="1">
      <alignment horizontal="center" vertical="center" wrapText="1"/>
    </xf>
    <xf numFmtId="3" fontId="6" fillId="58" borderId="86" xfId="1213" applyNumberFormat="1" applyFont="1" applyFill="1" applyBorder="1"/>
    <xf numFmtId="3" fontId="6" fillId="58" borderId="85" xfId="1213" applyNumberFormat="1" applyFont="1" applyFill="1" applyBorder="1"/>
    <xf numFmtId="3" fontId="6" fillId="58" borderId="84" xfId="1213" applyNumberFormat="1" applyFont="1" applyFill="1" applyBorder="1"/>
    <xf numFmtId="3" fontId="7" fillId="58" borderId="83" xfId="1213" applyNumberFormat="1" applyFont="1" applyFill="1" applyBorder="1"/>
    <xf numFmtId="3" fontId="6" fillId="58" borderId="71" xfId="1213" applyNumberFormat="1" applyFont="1" applyFill="1" applyBorder="1"/>
    <xf numFmtId="3" fontId="6" fillId="58" borderId="70" xfId="1213" applyNumberFormat="1" applyFont="1" applyFill="1" applyBorder="1"/>
    <xf numFmtId="3" fontId="6" fillId="58" borderId="69" xfId="1213" applyNumberFormat="1" applyFont="1" applyFill="1" applyBorder="1"/>
    <xf numFmtId="3" fontId="7" fillId="58" borderId="68" xfId="1213" applyNumberFormat="1" applyFont="1" applyFill="1" applyBorder="1"/>
    <xf numFmtId="3" fontId="6" fillId="58" borderId="61" xfId="1213" applyNumberFormat="1" applyFont="1" applyFill="1" applyBorder="1"/>
    <xf numFmtId="3" fontId="6" fillId="58" borderId="60" xfId="1213" applyNumberFormat="1" applyFont="1" applyFill="1" applyBorder="1"/>
    <xf numFmtId="3" fontId="6" fillId="58" borderId="59" xfId="1213" applyNumberFormat="1" applyFont="1" applyFill="1" applyBorder="1"/>
    <xf numFmtId="3" fontId="7" fillId="58" borderId="58" xfId="1213" applyNumberFormat="1" applyFont="1" applyFill="1" applyBorder="1"/>
    <xf numFmtId="3" fontId="6" fillId="58" borderId="75" xfId="1213" applyNumberFormat="1" applyFont="1" applyFill="1" applyBorder="1"/>
    <xf numFmtId="3" fontId="6" fillId="58" borderId="74" xfId="1213" applyNumberFormat="1" applyFont="1" applyFill="1" applyBorder="1"/>
    <xf numFmtId="3" fontId="6" fillId="58" borderId="73" xfId="1213" applyNumberFormat="1" applyFont="1" applyFill="1" applyBorder="1"/>
    <xf numFmtId="3" fontId="7" fillId="58" borderId="72" xfId="1213" applyNumberFormat="1" applyFont="1" applyFill="1" applyBorder="1"/>
    <xf numFmtId="3" fontId="6" fillId="58" borderId="71" xfId="870" applyNumberFormat="1" applyFont="1" applyFill="1" applyBorder="1"/>
    <xf numFmtId="3" fontId="6" fillId="58" borderId="70" xfId="870" applyNumberFormat="1" applyFont="1" applyFill="1" applyBorder="1"/>
    <xf numFmtId="3" fontId="6" fillId="58" borderId="69" xfId="870" applyNumberFormat="1" applyFont="1" applyFill="1" applyBorder="1"/>
    <xf numFmtId="3" fontId="7" fillId="58" borderId="68" xfId="870" applyNumberFormat="1" applyFont="1" applyFill="1" applyBorder="1"/>
    <xf numFmtId="3" fontId="6" fillId="58" borderId="61" xfId="870" applyNumberFormat="1" applyFont="1" applyFill="1" applyBorder="1"/>
    <xf numFmtId="3" fontId="6" fillId="58" borderId="60" xfId="870" applyNumberFormat="1" applyFont="1" applyFill="1" applyBorder="1"/>
    <xf numFmtId="3" fontId="6" fillId="58" borderId="59" xfId="870" applyNumberFormat="1" applyFont="1" applyFill="1" applyBorder="1"/>
    <xf numFmtId="3" fontId="7" fillId="58" borderId="58" xfId="870" applyNumberFormat="1" applyFont="1" applyFill="1" applyBorder="1"/>
    <xf numFmtId="3" fontId="6" fillId="58" borderId="51" xfId="870" applyNumberFormat="1" applyFont="1" applyFill="1" applyBorder="1"/>
    <xf numFmtId="3" fontId="6" fillId="58" borderId="50" xfId="870" applyNumberFormat="1" applyFont="1" applyFill="1" applyBorder="1"/>
    <xf numFmtId="3" fontId="6" fillId="58" borderId="52" xfId="870" applyNumberFormat="1" applyFont="1" applyFill="1" applyBorder="1"/>
    <xf numFmtId="3" fontId="7" fillId="58" borderId="48" xfId="870" applyNumberFormat="1" applyFont="1" applyFill="1" applyBorder="1"/>
    <xf numFmtId="3" fontId="6" fillId="58" borderId="75" xfId="870" applyNumberFormat="1" applyFont="1" applyFill="1" applyBorder="1"/>
    <xf numFmtId="3" fontId="6" fillId="58" borderId="74" xfId="870" applyNumberFormat="1" applyFont="1" applyFill="1" applyBorder="1"/>
    <xf numFmtId="3" fontId="6" fillId="58" borderId="73" xfId="870" applyNumberFormat="1" applyFont="1" applyFill="1" applyBorder="1"/>
    <xf numFmtId="3" fontId="7" fillId="58" borderId="72" xfId="870" applyNumberFormat="1" applyFont="1" applyFill="1" applyBorder="1"/>
    <xf numFmtId="3" fontId="6" fillId="58" borderId="80" xfId="870" applyNumberFormat="1" applyFont="1" applyFill="1" applyBorder="1"/>
    <xf numFmtId="3" fontId="6" fillId="58" borderId="79" xfId="870" applyNumberFormat="1" applyFont="1" applyFill="1" applyBorder="1"/>
    <xf numFmtId="3" fontId="6" fillId="58" borderId="78" xfId="870" applyNumberFormat="1" applyFont="1" applyFill="1" applyBorder="1"/>
    <xf numFmtId="3" fontId="7" fillId="58" borderId="77" xfId="870" applyNumberFormat="1" applyFont="1" applyFill="1" applyBorder="1"/>
    <xf numFmtId="3" fontId="6" fillId="58" borderId="75" xfId="870" applyNumberFormat="1" applyFont="1" applyFill="1" applyBorder="1" applyAlignment="1">
      <alignment vertical="center"/>
    </xf>
    <xf numFmtId="3" fontId="6" fillId="58" borderId="74" xfId="870" applyNumberFormat="1" applyFont="1" applyFill="1" applyBorder="1" applyAlignment="1">
      <alignment vertical="center"/>
    </xf>
    <xf numFmtId="3" fontId="6" fillId="58" borderId="73" xfId="870" applyNumberFormat="1" applyFont="1" applyFill="1" applyBorder="1" applyAlignment="1">
      <alignment vertical="center"/>
    </xf>
    <xf numFmtId="3" fontId="7" fillId="58" borderId="72" xfId="870" applyNumberFormat="1" applyFont="1" applyFill="1" applyBorder="1" applyAlignment="1">
      <alignment vertical="center"/>
    </xf>
    <xf numFmtId="0" fontId="6" fillId="58" borderId="71" xfId="1213" applyFont="1" applyFill="1" applyBorder="1" applyAlignment="1">
      <alignment vertical="center"/>
    </xf>
    <xf numFmtId="0" fontId="6" fillId="58" borderId="70" xfId="1213" applyFont="1" applyFill="1" applyBorder="1" applyAlignment="1">
      <alignment vertical="center"/>
    </xf>
    <xf numFmtId="0" fontId="6" fillId="58" borderId="69" xfId="1213" applyFont="1" applyFill="1" applyBorder="1" applyAlignment="1">
      <alignment vertical="center"/>
    </xf>
    <xf numFmtId="3" fontId="7" fillId="58" borderId="68" xfId="1213" applyNumberFormat="1" applyFont="1" applyFill="1" applyBorder="1" applyAlignment="1">
      <alignment vertical="center"/>
    </xf>
    <xf numFmtId="0" fontId="6" fillId="58" borderId="68" xfId="1213" applyFont="1" applyFill="1" applyBorder="1" applyAlignment="1">
      <alignment vertical="center"/>
    </xf>
    <xf numFmtId="165" fontId="6" fillId="58" borderId="71" xfId="870" applyNumberFormat="1" applyFont="1" applyFill="1" applyBorder="1" applyAlignment="1">
      <alignment vertical="center"/>
    </xf>
    <xf numFmtId="165" fontId="6" fillId="58" borderId="70" xfId="870" applyNumberFormat="1" applyFont="1" applyFill="1" applyBorder="1" applyAlignment="1">
      <alignment vertical="center"/>
    </xf>
    <xf numFmtId="3" fontId="6" fillId="58" borderId="69" xfId="1213" applyNumberFormat="1" applyFont="1" applyFill="1" applyBorder="1" applyAlignment="1">
      <alignment vertical="center"/>
    </xf>
    <xf numFmtId="3" fontId="6" fillId="58" borderId="49" xfId="870" applyNumberFormat="1" applyFont="1" applyFill="1" applyBorder="1"/>
    <xf numFmtId="3" fontId="6" fillId="58" borderId="43" xfId="870" applyNumberFormat="1" applyFont="1" applyFill="1" applyBorder="1"/>
    <xf numFmtId="3" fontId="6" fillId="58" borderId="42" xfId="870" applyNumberFormat="1" applyFont="1" applyFill="1" applyBorder="1"/>
    <xf numFmtId="3" fontId="6" fillId="58" borderId="41" xfId="870" applyNumberFormat="1" applyFont="1" applyFill="1" applyBorder="1"/>
    <xf numFmtId="3" fontId="7" fillId="58" borderId="40" xfId="870" applyNumberFormat="1" applyFont="1" applyFill="1" applyBorder="1"/>
    <xf numFmtId="0" fontId="7" fillId="59" borderId="43" xfId="1213" applyFont="1" applyFill="1" applyBorder="1" applyAlignment="1">
      <alignment horizontal="center" vertical="center" wrapText="1"/>
    </xf>
    <xf numFmtId="0" fontId="7" fillId="59" borderId="42" xfId="1213" applyFont="1" applyFill="1" applyBorder="1" applyAlignment="1">
      <alignment horizontal="center" vertical="center" wrapText="1"/>
    </xf>
    <xf numFmtId="0" fontId="7" fillId="59" borderId="89" xfId="1213" applyFont="1" applyFill="1" applyBorder="1" applyAlignment="1">
      <alignment horizontal="center" vertical="center" wrapText="1"/>
    </xf>
    <xf numFmtId="0" fontId="7" fillId="59" borderId="54" xfId="1213" applyFont="1" applyFill="1" applyBorder="1" applyAlignment="1">
      <alignment horizontal="center" vertical="center" wrapText="1"/>
    </xf>
    <xf numFmtId="3" fontId="6" fillId="59" borderId="86" xfId="1213" applyNumberFormat="1" applyFont="1" applyFill="1" applyBorder="1"/>
    <xf numFmtId="3" fontId="6" fillId="59" borderId="85" xfId="1213" applyNumberFormat="1" applyFont="1" applyFill="1" applyBorder="1"/>
    <xf numFmtId="3" fontId="6" fillId="59" borderId="84" xfId="1213" applyNumberFormat="1" applyFont="1" applyFill="1" applyBorder="1"/>
    <xf numFmtId="3" fontId="7" fillId="59" borderId="83" xfId="1213" applyNumberFormat="1" applyFont="1" applyFill="1" applyBorder="1"/>
    <xf numFmtId="3" fontId="6" fillId="59" borderId="71" xfId="1213" applyNumberFormat="1" applyFont="1" applyFill="1" applyBorder="1"/>
    <xf numFmtId="3" fontId="6" fillId="59" borderId="70" xfId="1213" applyNumberFormat="1" applyFont="1" applyFill="1" applyBorder="1"/>
    <xf numFmtId="3" fontId="6" fillId="59" borderId="69" xfId="1213" applyNumberFormat="1" applyFont="1" applyFill="1" applyBorder="1"/>
    <xf numFmtId="3" fontId="7" fillId="59" borderId="68" xfId="1213" applyNumberFormat="1" applyFont="1" applyFill="1" applyBorder="1"/>
    <xf numFmtId="3" fontId="6" fillId="59" borderId="61" xfId="1213" applyNumberFormat="1" applyFont="1" applyFill="1" applyBorder="1"/>
    <xf numFmtId="3" fontId="6" fillId="59" borderId="60" xfId="1213" applyNumberFormat="1" applyFont="1" applyFill="1" applyBorder="1"/>
    <xf numFmtId="3" fontId="6" fillId="59" borderId="59" xfId="1213" applyNumberFormat="1" applyFont="1" applyFill="1" applyBorder="1"/>
    <xf numFmtId="3" fontId="7" fillId="59" borderId="58" xfId="1213" applyNumberFormat="1" applyFont="1" applyFill="1" applyBorder="1"/>
    <xf numFmtId="3" fontId="6" fillId="59" borderId="75" xfId="1213" applyNumberFormat="1" applyFont="1" applyFill="1" applyBorder="1"/>
    <xf numFmtId="3" fontId="6" fillId="59" borderId="74" xfId="1213" applyNumberFormat="1" applyFont="1" applyFill="1" applyBorder="1"/>
    <xf numFmtId="3" fontId="6" fillId="59" borderId="73" xfId="1213" applyNumberFormat="1" applyFont="1" applyFill="1" applyBorder="1"/>
    <xf numFmtId="3" fontId="7" fillId="59" borderId="72" xfId="1213" applyNumberFormat="1" applyFont="1" applyFill="1" applyBorder="1"/>
    <xf numFmtId="3" fontId="6" fillId="59" borderId="71" xfId="870" applyNumberFormat="1" applyFont="1" applyFill="1" applyBorder="1"/>
    <xf numFmtId="3" fontId="6" fillId="59" borderId="70" xfId="870" applyNumberFormat="1" applyFont="1" applyFill="1" applyBorder="1"/>
    <xf numFmtId="3" fontId="6" fillId="59" borderId="69" xfId="870" applyNumberFormat="1" applyFont="1" applyFill="1" applyBorder="1"/>
    <xf numFmtId="3" fontId="7" fillId="59" borderId="68" xfId="870" applyNumberFormat="1" applyFont="1" applyFill="1" applyBorder="1"/>
    <xf numFmtId="3" fontId="6" fillId="59" borderId="61" xfId="870" applyNumberFormat="1" applyFont="1" applyFill="1" applyBorder="1"/>
    <xf numFmtId="3" fontId="6" fillId="59" borderId="60" xfId="870" applyNumberFormat="1" applyFont="1" applyFill="1" applyBorder="1"/>
    <xf numFmtId="3" fontId="6" fillId="59" borderId="59" xfId="870" applyNumberFormat="1" applyFont="1" applyFill="1" applyBorder="1"/>
    <xf numFmtId="3" fontId="7" fillId="59" borderId="58" xfId="870" applyNumberFormat="1" applyFont="1" applyFill="1" applyBorder="1"/>
    <xf numFmtId="3" fontId="6" fillId="59" borderId="51" xfId="870" applyNumberFormat="1" applyFont="1" applyFill="1" applyBorder="1"/>
    <xf numFmtId="3" fontId="6" fillId="59" borderId="50" xfId="870" applyNumberFormat="1" applyFont="1" applyFill="1" applyBorder="1"/>
    <xf numFmtId="3" fontId="6" fillId="59" borderId="52" xfId="870" applyNumberFormat="1" applyFont="1" applyFill="1" applyBorder="1"/>
    <xf numFmtId="3" fontId="7" fillId="59" borderId="48" xfId="870" applyNumberFormat="1" applyFont="1" applyFill="1" applyBorder="1"/>
    <xf numFmtId="3" fontId="6" fillId="59" borderId="75" xfId="870" applyNumberFormat="1" applyFont="1" applyFill="1" applyBorder="1"/>
    <xf numFmtId="3" fontId="6" fillId="59" borderId="74" xfId="870" applyNumberFormat="1" applyFont="1" applyFill="1" applyBorder="1"/>
    <xf numFmtId="3" fontId="6" fillId="59" borderId="73" xfId="870" applyNumberFormat="1" applyFont="1" applyFill="1" applyBorder="1"/>
    <xf numFmtId="3" fontId="7" fillId="59" borderId="72" xfId="870" applyNumberFormat="1" applyFont="1" applyFill="1" applyBorder="1"/>
    <xf numFmtId="3" fontId="6" fillId="59" borderId="80" xfId="870" applyNumberFormat="1" applyFont="1" applyFill="1" applyBorder="1"/>
    <xf numFmtId="3" fontId="6" fillId="59" borderId="79" xfId="870" applyNumberFormat="1" applyFont="1" applyFill="1" applyBorder="1"/>
    <xf numFmtId="3" fontId="6" fillId="59" borderId="78" xfId="870" applyNumberFormat="1" applyFont="1" applyFill="1" applyBorder="1"/>
    <xf numFmtId="3" fontId="7" fillId="59" borderId="77" xfId="870" applyNumberFormat="1" applyFont="1" applyFill="1" applyBorder="1"/>
    <xf numFmtId="3" fontId="6" fillId="59" borderId="75" xfId="870" applyNumberFormat="1" applyFont="1" applyFill="1" applyBorder="1" applyAlignment="1">
      <alignment vertical="center"/>
    </xf>
    <xf numFmtId="3" fontId="6" fillId="59" borderId="74" xfId="870" applyNumberFormat="1" applyFont="1" applyFill="1" applyBorder="1" applyAlignment="1">
      <alignment vertical="center"/>
    </xf>
    <xf numFmtId="3" fontId="6" fillId="59" borderId="73" xfId="870" applyNumberFormat="1" applyFont="1" applyFill="1" applyBorder="1" applyAlignment="1">
      <alignment vertical="center"/>
    </xf>
    <xf numFmtId="3" fontId="7" fillId="59" borderId="72" xfId="870" applyNumberFormat="1" applyFont="1" applyFill="1" applyBorder="1" applyAlignment="1">
      <alignment vertical="center"/>
    </xf>
    <xf numFmtId="0" fontId="6" fillId="59" borderId="71" xfId="1213" applyFont="1" applyFill="1" applyBorder="1" applyAlignment="1">
      <alignment vertical="center"/>
    </xf>
    <xf numFmtId="0" fontId="6" fillId="59" borderId="70" xfId="1213" applyFont="1" applyFill="1" applyBorder="1" applyAlignment="1">
      <alignment vertical="center"/>
    </xf>
    <xf numFmtId="0" fontId="6" fillId="59" borderId="69" xfId="1213" applyFont="1" applyFill="1" applyBorder="1" applyAlignment="1">
      <alignment vertical="center"/>
    </xf>
    <xf numFmtId="3" fontId="7" fillId="59" borderId="68" xfId="1213" applyNumberFormat="1" applyFont="1" applyFill="1" applyBorder="1" applyAlignment="1">
      <alignment vertical="center"/>
    </xf>
    <xf numFmtId="0" fontId="6" fillId="59" borderId="68" xfId="1213" applyFont="1" applyFill="1" applyBorder="1" applyAlignment="1">
      <alignment vertical="center"/>
    </xf>
    <xf numFmtId="165" fontId="6" fillId="59" borderId="71" xfId="870" applyNumberFormat="1" applyFont="1" applyFill="1" applyBorder="1" applyAlignment="1">
      <alignment vertical="center"/>
    </xf>
    <xf numFmtId="165" fontId="6" fillId="59" borderId="70" xfId="870" applyNumberFormat="1" applyFont="1" applyFill="1" applyBorder="1" applyAlignment="1">
      <alignment vertical="center"/>
    </xf>
    <xf numFmtId="3" fontId="6" fillId="59" borderId="69" xfId="1213" applyNumberFormat="1" applyFont="1" applyFill="1" applyBorder="1" applyAlignment="1">
      <alignment vertical="center"/>
    </xf>
    <xf numFmtId="3" fontId="6" fillId="59" borderId="49" xfId="870" applyNumberFormat="1" applyFont="1" applyFill="1" applyBorder="1"/>
    <xf numFmtId="3" fontId="6" fillId="59" borderId="43" xfId="870" applyNumberFormat="1" applyFont="1" applyFill="1" applyBorder="1"/>
    <xf numFmtId="3" fontId="6" fillId="59" borderId="42" xfId="870" applyNumberFormat="1" applyFont="1" applyFill="1" applyBorder="1"/>
    <xf numFmtId="3" fontId="6" fillId="59" borderId="41" xfId="870" applyNumberFormat="1" applyFont="1" applyFill="1" applyBorder="1"/>
    <xf numFmtId="3" fontId="7" fillId="59" borderId="40" xfId="870" applyNumberFormat="1" applyFont="1" applyFill="1" applyBorder="1"/>
    <xf numFmtId="9" fontId="7" fillId="58" borderId="13" xfId="1303" applyFont="1" applyFill="1" applyBorder="1"/>
    <xf numFmtId="9" fontId="7" fillId="58" borderId="15" xfId="1303" applyFont="1" applyFill="1" applyBorder="1"/>
    <xf numFmtId="165" fontId="7" fillId="58" borderId="62" xfId="1303" applyNumberFormat="1" applyFont="1" applyFill="1" applyBorder="1"/>
    <xf numFmtId="9" fontId="7" fillId="58" borderId="62" xfId="1303" applyFont="1" applyFill="1" applyBorder="1"/>
    <xf numFmtId="9" fontId="7" fillId="58" borderId="47" xfId="1303" applyFont="1" applyFill="1" applyBorder="1"/>
    <xf numFmtId="9" fontId="7" fillId="58" borderId="76" xfId="1303" applyFont="1" applyFill="1" applyBorder="1"/>
    <xf numFmtId="3" fontId="6" fillId="58" borderId="47" xfId="870" applyNumberFormat="1" applyFont="1" applyFill="1" applyBorder="1"/>
    <xf numFmtId="9" fontId="7" fillId="58" borderId="39" xfId="1303" applyFont="1" applyFill="1" applyBorder="1"/>
    <xf numFmtId="165" fontId="6" fillId="57" borderId="75" xfId="870" applyNumberFormat="1" applyFont="1" applyFill="1" applyBorder="1" applyAlignment="1">
      <alignment vertical="center"/>
    </xf>
    <xf numFmtId="165" fontId="6" fillId="57" borderId="74" xfId="870" applyNumberFormat="1" applyFont="1" applyFill="1" applyBorder="1" applyAlignment="1">
      <alignment vertical="center"/>
    </xf>
    <xf numFmtId="3" fontId="7" fillId="57" borderId="43" xfId="870" applyNumberFormat="1" applyFont="1" applyFill="1" applyBorder="1"/>
    <xf numFmtId="3" fontId="7" fillId="57" borderId="42" xfId="870" applyNumberFormat="1" applyFont="1" applyFill="1" applyBorder="1"/>
    <xf numFmtId="3" fontId="7" fillId="57" borderId="41" xfId="870" applyNumberFormat="1" applyFont="1" applyFill="1" applyBorder="1"/>
    <xf numFmtId="165" fontId="6" fillId="59" borderId="75" xfId="870" applyNumberFormat="1" applyFont="1" applyFill="1" applyBorder="1" applyAlignment="1">
      <alignment vertical="center"/>
    </xf>
    <xf numFmtId="165" fontId="6" fillId="59" borderId="74" xfId="870" applyNumberFormat="1" applyFont="1" applyFill="1" applyBorder="1" applyAlignment="1">
      <alignment vertical="center"/>
    </xf>
    <xf numFmtId="3" fontId="7" fillId="59" borderId="43" xfId="870" applyNumberFormat="1" applyFont="1" applyFill="1" applyBorder="1"/>
    <xf numFmtId="3" fontId="7" fillId="59" borderId="42" xfId="870" applyNumberFormat="1" applyFont="1" applyFill="1" applyBorder="1"/>
    <xf numFmtId="3" fontId="7" fillId="59" borderId="46" xfId="870" applyNumberFormat="1" applyFont="1" applyFill="1" applyBorder="1"/>
    <xf numFmtId="3" fontId="7" fillId="59" borderId="39" xfId="870" applyNumberFormat="1" applyFont="1" applyFill="1" applyBorder="1"/>
    <xf numFmtId="3" fontId="7" fillId="59" borderId="41" xfId="870" applyNumberFormat="1" applyFont="1" applyFill="1" applyBorder="1"/>
    <xf numFmtId="3" fontId="6" fillId="58" borderId="71" xfId="870" applyNumberFormat="1" applyFont="1" applyFill="1" applyBorder="1" applyAlignment="1">
      <alignment vertical="center"/>
    </xf>
    <xf numFmtId="3" fontId="6" fillId="58" borderId="70" xfId="870" applyNumberFormat="1" applyFont="1" applyFill="1" applyBorder="1" applyAlignment="1">
      <alignment vertical="center"/>
    </xf>
    <xf numFmtId="3" fontId="6" fillId="58" borderId="69" xfId="870" applyNumberFormat="1" applyFont="1" applyFill="1" applyBorder="1" applyAlignment="1">
      <alignment vertical="center"/>
    </xf>
    <xf numFmtId="165" fontId="7" fillId="58" borderId="68" xfId="870" applyNumberFormat="1" applyFont="1" applyFill="1" applyBorder="1" applyAlignment="1">
      <alignment vertical="center"/>
    </xf>
    <xf numFmtId="3" fontId="6" fillId="57" borderId="92" xfId="870" applyNumberFormat="1" applyFont="1" applyFill="1" applyBorder="1"/>
    <xf numFmtId="3" fontId="6" fillId="57" borderId="94" xfId="870" applyNumberFormat="1" applyFont="1" applyFill="1" applyBorder="1"/>
    <xf numFmtId="3" fontId="6" fillId="57" borderId="91" xfId="870" applyNumberFormat="1" applyFont="1" applyFill="1" applyBorder="1"/>
    <xf numFmtId="3" fontId="7" fillId="57" borderId="93" xfId="870" applyNumberFormat="1" applyFont="1" applyFill="1" applyBorder="1"/>
    <xf numFmtId="3" fontId="6" fillId="57" borderId="71" xfId="878" applyNumberFormat="1" applyFont="1" applyFill="1" applyBorder="1"/>
    <xf numFmtId="3" fontId="6" fillId="57" borderId="70" xfId="878" applyNumberFormat="1" applyFont="1" applyFill="1" applyBorder="1"/>
    <xf numFmtId="3" fontId="6" fillId="57" borderId="69" xfId="878" applyNumberFormat="1" applyFont="1" applyFill="1" applyBorder="1"/>
    <xf numFmtId="3" fontId="7" fillId="57" borderId="68" xfId="878" applyNumberFormat="1" applyFont="1" applyFill="1" applyBorder="1"/>
    <xf numFmtId="3" fontId="6" fillId="57" borderId="80" xfId="878" applyNumberFormat="1" applyFont="1" applyFill="1" applyBorder="1"/>
    <xf numFmtId="3" fontId="6" fillId="57" borderId="79" xfId="878" applyNumberFormat="1" applyFont="1" applyFill="1" applyBorder="1"/>
    <xf numFmtId="3" fontId="6" fillId="57" borderId="78" xfId="878" applyNumberFormat="1" applyFont="1" applyFill="1" applyBorder="1"/>
    <xf numFmtId="3" fontId="6" fillId="57" borderId="61" xfId="878" applyNumberFormat="1" applyFont="1" applyFill="1" applyBorder="1"/>
    <xf numFmtId="3" fontId="6" fillId="57" borderId="60" xfId="878" applyNumberFormat="1" applyFont="1" applyFill="1" applyBorder="1"/>
    <xf numFmtId="3" fontId="6" fillId="57" borderId="59" xfId="878" applyNumberFormat="1" applyFont="1" applyFill="1" applyBorder="1"/>
    <xf numFmtId="3" fontId="7" fillId="57" borderId="58" xfId="878" applyNumberFormat="1" applyFont="1" applyFill="1" applyBorder="1"/>
    <xf numFmtId="3" fontId="6" fillId="57" borderId="51" xfId="878" applyNumberFormat="1" applyFont="1" applyFill="1" applyBorder="1"/>
    <xf numFmtId="3" fontId="6" fillId="57" borderId="50" xfId="878" applyNumberFormat="1" applyFont="1" applyFill="1" applyBorder="1"/>
    <xf numFmtId="3" fontId="6" fillId="57" borderId="52" xfId="878" applyNumberFormat="1" applyFont="1" applyFill="1" applyBorder="1"/>
    <xf numFmtId="3" fontId="7" fillId="57" borderId="48" xfId="878" applyNumberFormat="1" applyFont="1" applyFill="1" applyBorder="1"/>
    <xf numFmtId="3" fontId="6" fillId="57" borderId="75" xfId="878" applyNumberFormat="1" applyFont="1" applyFill="1" applyBorder="1"/>
    <xf numFmtId="3" fontId="6" fillId="57" borderId="74" xfId="878" applyNumberFormat="1" applyFont="1" applyFill="1" applyBorder="1"/>
    <xf numFmtId="3" fontId="6" fillId="57" borderId="73" xfId="878" applyNumberFormat="1" applyFont="1" applyFill="1" applyBorder="1"/>
    <xf numFmtId="3" fontId="7" fillId="57" borderId="72" xfId="878" applyNumberFormat="1" applyFont="1" applyFill="1" applyBorder="1"/>
    <xf numFmtId="3" fontId="6" fillId="57" borderId="73" xfId="878" applyNumberFormat="1" applyFont="1" applyFill="1" applyBorder="1" applyAlignment="1">
      <alignment vertical="center"/>
    </xf>
    <xf numFmtId="3" fontId="7" fillId="57" borderId="72" xfId="878" applyNumberFormat="1" applyFont="1" applyFill="1" applyBorder="1" applyAlignment="1">
      <alignment vertical="center"/>
    </xf>
    <xf numFmtId="3" fontId="6" fillId="57" borderId="92" xfId="878" applyNumberFormat="1" applyFont="1" applyFill="1" applyBorder="1"/>
    <xf numFmtId="3" fontId="6" fillId="57" borderId="94" xfId="878" applyNumberFormat="1" applyFont="1" applyFill="1" applyBorder="1"/>
    <xf numFmtId="3" fontId="6" fillId="57" borderId="91" xfId="878" applyNumberFormat="1" applyFont="1" applyFill="1" applyBorder="1"/>
    <xf numFmtId="3" fontId="7" fillId="57" borderId="42" xfId="878" applyNumberFormat="1" applyFont="1" applyFill="1" applyBorder="1"/>
    <xf numFmtId="3" fontId="7" fillId="57" borderId="41" xfId="878" applyNumberFormat="1" applyFont="1" applyFill="1" applyBorder="1"/>
    <xf numFmtId="3" fontId="7" fillId="57" borderId="40" xfId="878" applyNumberFormat="1" applyFont="1" applyFill="1" applyBorder="1"/>
    <xf numFmtId="3" fontId="7" fillId="59" borderId="68" xfId="878" applyNumberFormat="1" applyFont="1" applyFill="1" applyBorder="1"/>
    <xf numFmtId="3" fontId="7" fillId="59" borderId="58" xfId="878" applyNumberFormat="1" applyFont="1" applyFill="1" applyBorder="1"/>
    <xf numFmtId="3" fontId="7" fillId="59" borderId="48" xfId="878" applyNumberFormat="1" applyFont="1" applyFill="1" applyBorder="1"/>
    <xf numFmtId="3" fontId="7" fillId="59" borderId="72" xfId="878" applyNumberFormat="1" applyFont="1" applyFill="1" applyBorder="1"/>
    <xf numFmtId="3" fontId="7" fillId="59" borderId="72" xfId="878" applyNumberFormat="1" applyFont="1" applyFill="1" applyBorder="1" applyAlignment="1">
      <alignment vertical="center"/>
    </xf>
    <xf numFmtId="3" fontId="7" fillId="59" borderId="43" xfId="878" applyNumberFormat="1" applyFont="1" applyFill="1" applyBorder="1"/>
    <xf numFmtId="3" fontId="7" fillId="59" borderId="42" xfId="878" applyNumberFormat="1" applyFont="1" applyFill="1" applyBorder="1"/>
    <xf numFmtId="3" fontId="7" fillId="59" borderId="41" xfId="878" applyNumberFormat="1" applyFont="1" applyFill="1" applyBorder="1"/>
    <xf numFmtId="3" fontId="7" fillId="59" borderId="40" xfId="878" applyNumberFormat="1" applyFont="1" applyFill="1" applyBorder="1"/>
    <xf numFmtId="3" fontId="58" fillId="0" borderId="0" xfId="1213" applyNumberFormat="1" applyFont="1" applyBorder="1"/>
    <xf numFmtId="1" fontId="58" fillId="0" borderId="0" xfId="1213" applyNumberFormat="1" applyFont="1" applyBorder="1"/>
    <xf numFmtId="3" fontId="57" fillId="0" borderId="0" xfId="1213" applyNumberFormat="1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61" fillId="0" borderId="0" xfId="0" applyFont="1" applyBorder="1"/>
    <xf numFmtId="0" fontId="3" fillId="0" borderId="0" xfId="0" applyFont="1" applyBorder="1"/>
    <xf numFmtId="0" fontId="57" fillId="0" borderId="47" xfId="1213" applyNumberFormat="1" applyFont="1" applyBorder="1"/>
    <xf numFmtId="0" fontId="0" fillId="0" borderId="17" xfId="0" applyBorder="1"/>
    <xf numFmtId="0" fontId="0" fillId="0" borderId="53" xfId="0" applyBorder="1"/>
    <xf numFmtId="0" fontId="57" fillId="0" borderId="10" xfId="1213" applyNumberFormat="1" applyFont="1" applyBorder="1"/>
    <xf numFmtId="0" fontId="58" fillId="0" borderId="47" xfId="1213" applyNumberFormat="1" applyFont="1" applyBorder="1"/>
    <xf numFmtId="0" fontId="58" fillId="0" borderId="17" xfId="1213" applyNumberFormat="1" applyFont="1" applyBorder="1"/>
    <xf numFmtId="0" fontId="58" fillId="0" borderId="53" xfId="1213" applyNumberFormat="1" applyFont="1" applyBorder="1"/>
    <xf numFmtId="0" fontId="58" fillId="0" borderId="10" xfId="1213" applyNumberFormat="1" applyFont="1" applyBorder="1"/>
    <xf numFmtId="0" fontId="59" fillId="0" borderId="47" xfId="1213" applyNumberFormat="1" applyFont="1" applyBorder="1"/>
    <xf numFmtId="0" fontId="59" fillId="0" borderId="17" xfId="1213" applyNumberFormat="1" applyFont="1" applyBorder="1"/>
    <xf numFmtId="0" fontId="59" fillId="0" borderId="53" xfId="1213" applyNumberFormat="1" applyFont="1" applyBorder="1"/>
    <xf numFmtId="0" fontId="57" fillId="57" borderId="12" xfId="1213" applyNumberFormat="1" applyFont="1" applyFill="1" applyBorder="1" applyAlignment="1">
      <alignment horizontal="right"/>
    </xf>
    <xf numFmtId="0" fontId="57" fillId="57" borderId="35" xfId="1213" applyNumberFormat="1" applyFont="1" applyFill="1" applyBorder="1" applyAlignment="1">
      <alignment horizontal="right"/>
    </xf>
    <xf numFmtId="3" fontId="57" fillId="57" borderId="35" xfId="1213" applyNumberFormat="1" applyFont="1" applyFill="1" applyBorder="1" applyAlignment="1">
      <alignment horizontal="right"/>
    </xf>
    <xf numFmtId="0" fontId="60" fillId="57" borderId="40" xfId="1213" applyNumberFormat="1" applyFont="1" applyFill="1" applyBorder="1" applyAlignment="1">
      <alignment horizontal="right"/>
    </xf>
    <xf numFmtId="3" fontId="58" fillId="57" borderId="37" xfId="1213" applyNumberFormat="1" applyFont="1" applyFill="1" applyBorder="1"/>
    <xf numFmtId="1" fontId="58" fillId="57" borderId="37" xfId="1213" applyNumberFormat="1" applyFont="1" applyFill="1" applyBorder="1"/>
    <xf numFmtId="3" fontId="62" fillId="57" borderId="48" xfId="1213" applyNumberFormat="1" applyFont="1" applyFill="1" applyBorder="1"/>
    <xf numFmtId="3" fontId="58" fillId="57" borderId="0" xfId="1213" applyNumberFormat="1" applyFont="1" applyFill="1" applyBorder="1"/>
    <xf numFmtId="1" fontId="58" fillId="57" borderId="0" xfId="1213" applyNumberFormat="1" applyFont="1" applyFill="1" applyBorder="1"/>
    <xf numFmtId="3" fontId="62" fillId="57" borderId="64" xfId="1213" applyNumberFormat="1" applyFont="1" applyFill="1" applyBorder="1"/>
    <xf numFmtId="3" fontId="58" fillId="57" borderId="34" xfId="1213" applyNumberFormat="1" applyFont="1" applyFill="1" applyBorder="1"/>
    <xf numFmtId="1" fontId="58" fillId="57" borderId="34" xfId="1213" applyNumberFormat="1" applyFont="1" applyFill="1" applyBorder="1"/>
    <xf numFmtId="3" fontId="62" fillId="57" borderId="54" xfId="1213" applyNumberFormat="1" applyFont="1" applyFill="1" applyBorder="1"/>
    <xf numFmtId="3" fontId="58" fillId="57" borderId="35" xfId="1213" applyNumberFormat="1" applyFont="1" applyFill="1" applyBorder="1"/>
    <xf numFmtId="1" fontId="58" fillId="57" borderId="35" xfId="1213" applyNumberFormat="1" applyFont="1" applyFill="1" applyBorder="1"/>
    <xf numFmtId="3" fontId="62" fillId="57" borderId="40" xfId="1213" applyNumberFormat="1" applyFont="1" applyFill="1" applyBorder="1"/>
    <xf numFmtId="1" fontId="59" fillId="57" borderId="37" xfId="1213" applyNumberFormat="1" applyFont="1" applyFill="1" applyBorder="1"/>
    <xf numFmtId="3" fontId="59" fillId="57" borderId="37" xfId="1213" applyNumberFormat="1" applyFont="1" applyFill="1" applyBorder="1"/>
    <xf numFmtId="1" fontId="59" fillId="57" borderId="0" xfId="1213" applyNumberFormat="1" applyFont="1" applyFill="1" applyBorder="1"/>
    <xf numFmtId="3" fontId="59" fillId="57" borderId="0" xfId="1213" applyNumberFormat="1" applyFont="1" applyFill="1" applyBorder="1"/>
    <xf numFmtId="1" fontId="59" fillId="57" borderId="34" xfId="1213" applyNumberFormat="1" applyFont="1" applyFill="1" applyBorder="1"/>
    <xf numFmtId="3" fontId="59" fillId="57" borderId="34" xfId="1213" applyNumberFormat="1" applyFont="1" applyFill="1" applyBorder="1"/>
    <xf numFmtId="0" fontId="6" fillId="57" borderId="34" xfId="1213" applyFont="1" applyFill="1" applyBorder="1"/>
    <xf numFmtId="0" fontId="3" fillId="57" borderId="54" xfId="0" applyFont="1" applyFill="1" applyBorder="1"/>
    <xf numFmtId="166" fontId="7" fillId="57" borderId="12" xfId="1" applyNumberFormat="1" applyFont="1" applyFill="1" applyBorder="1"/>
    <xf numFmtId="166" fontId="7" fillId="57" borderId="35" xfId="1" applyNumberFormat="1" applyFont="1" applyFill="1" applyBorder="1"/>
    <xf numFmtId="166" fontId="7" fillId="57" borderId="40" xfId="1" applyNumberFormat="1" applyFont="1" applyFill="1" applyBorder="1"/>
    <xf numFmtId="0" fontId="57" fillId="0" borderId="17" xfId="1213" applyNumberFormat="1" applyFont="1" applyBorder="1"/>
    <xf numFmtId="0" fontId="57" fillId="0" borderId="53" xfId="1213" applyNumberFormat="1" applyFont="1" applyBorder="1"/>
    <xf numFmtId="3" fontId="58" fillId="57" borderId="82" xfId="1213" applyNumberFormat="1" applyFont="1" applyFill="1" applyBorder="1"/>
    <xf numFmtId="3" fontId="58" fillId="57" borderId="96" xfId="1213" applyNumberFormat="1" applyFont="1" applyFill="1" applyBorder="1"/>
    <xf numFmtId="166" fontId="7" fillId="57" borderId="12" xfId="1" applyNumberFormat="1" applyFont="1" applyFill="1" applyBorder="1" applyAlignment="1">
      <alignment horizontal="right"/>
    </xf>
    <xf numFmtId="166" fontId="7" fillId="57" borderId="35" xfId="1" applyNumberFormat="1" applyFont="1" applyFill="1" applyBorder="1" applyAlignment="1">
      <alignment horizontal="right"/>
    </xf>
    <xf numFmtId="166" fontId="7" fillId="57" borderId="40" xfId="1" applyNumberFormat="1" applyFont="1" applyFill="1" applyBorder="1" applyAlignment="1">
      <alignment horizontal="right"/>
    </xf>
    <xf numFmtId="0" fontId="57" fillId="59" borderId="12" xfId="1213" applyNumberFormat="1" applyFont="1" applyFill="1" applyBorder="1" applyAlignment="1">
      <alignment horizontal="right"/>
    </xf>
    <xf numFmtId="0" fontId="57" fillId="59" borderId="35" xfId="1213" applyNumberFormat="1" applyFont="1" applyFill="1" applyBorder="1" applyAlignment="1">
      <alignment horizontal="right"/>
    </xf>
    <xf numFmtId="3" fontId="57" fillId="59" borderId="35" xfId="1213" applyNumberFormat="1" applyFont="1" applyFill="1" applyBorder="1" applyAlignment="1">
      <alignment horizontal="right"/>
    </xf>
    <xf numFmtId="0" fontId="60" fillId="59" borderId="40" xfId="1213" applyNumberFormat="1" applyFont="1" applyFill="1" applyBorder="1" applyAlignment="1">
      <alignment horizontal="right"/>
    </xf>
    <xf numFmtId="3" fontId="58" fillId="59" borderId="82" xfId="1213" applyNumberFormat="1" applyFont="1" applyFill="1" applyBorder="1"/>
    <xf numFmtId="3" fontId="58" fillId="59" borderId="37" xfId="1213" applyNumberFormat="1" applyFont="1" applyFill="1" applyBorder="1"/>
    <xf numFmtId="1" fontId="58" fillId="59" borderId="37" xfId="1213" applyNumberFormat="1" applyFont="1" applyFill="1" applyBorder="1"/>
    <xf numFmtId="3" fontId="62" fillId="59" borderId="48" xfId="1213" applyNumberFormat="1" applyFont="1" applyFill="1" applyBorder="1"/>
    <xf numFmtId="3" fontId="58" fillId="59" borderId="19" xfId="1213" applyNumberFormat="1" applyFont="1" applyFill="1" applyBorder="1"/>
    <xf numFmtId="3" fontId="58" fillId="59" borderId="0" xfId="1213" applyNumberFormat="1" applyFont="1" applyFill="1" applyBorder="1"/>
    <xf numFmtId="1" fontId="58" fillId="59" borderId="0" xfId="1213" applyNumberFormat="1" applyFont="1" applyFill="1" applyBorder="1"/>
    <xf numFmtId="3" fontId="62" fillId="59" borderId="64" xfId="1213" applyNumberFormat="1" applyFont="1" applyFill="1" applyBorder="1"/>
    <xf numFmtId="3" fontId="58" fillId="59" borderId="96" xfId="1213" applyNumberFormat="1" applyFont="1" applyFill="1" applyBorder="1"/>
    <xf numFmtId="3" fontId="58" fillId="59" borderId="34" xfId="1213" applyNumberFormat="1" applyFont="1" applyFill="1" applyBorder="1"/>
    <xf numFmtId="1" fontId="58" fillId="59" borderId="34" xfId="1213" applyNumberFormat="1" applyFont="1" applyFill="1" applyBorder="1"/>
    <xf numFmtId="3" fontId="62" fillId="59" borderId="54" xfId="1213" applyNumberFormat="1" applyFont="1" applyFill="1" applyBorder="1"/>
    <xf numFmtId="1" fontId="58" fillId="59" borderId="96" xfId="1213" applyNumberFormat="1" applyFont="1" applyFill="1" applyBorder="1"/>
    <xf numFmtId="1" fontId="59" fillId="59" borderId="82" xfId="1213" applyNumberFormat="1" applyFont="1" applyFill="1" applyBorder="1"/>
    <xf numFmtId="1" fontId="59" fillId="59" borderId="37" xfId="1213" applyNumberFormat="1" applyFont="1" applyFill="1" applyBorder="1"/>
    <xf numFmtId="3" fontId="59" fillId="59" borderId="37" xfId="1213" applyNumberFormat="1" applyFont="1" applyFill="1" applyBorder="1"/>
    <xf numFmtId="1" fontId="59" fillId="59" borderId="19" xfId="1213" applyNumberFormat="1" applyFont="1" applyFill="1" applyBorder="1"/>
    <xf numFmtId="1" fontId="59" fillId="59" borderId="0" xfId="1213" applyNumberFormat="1" applyFont="1" applyFill="1" applyBorder="1"/>
    <xf numFmtId="3" fontId="59" fillId="59" borderId="0" xfId="1213" applyNumberFormat="1" applyFont="1" applyFill="1" applyBorder="1"/>
    <xf numFmtId="166" fontId="7" fillId="59" borderId="12" xfId="1" applyNumberFormat="1" applyFont="1" applyFill="1" applyBorder="1" applyAlignment="1">
      <alignment horizontal="right"/>
    </xf>
    <xf numFmtId="166" fontId="7" fillId="59" borderId="35" xfId="1" applyNumberFormat="1" applyFont="1" applyFill="1" applyBorder="1" applyAlignment="1">
      <alignment horizontal="right"/>
    </xf>
    <xf numFmtId="166" fontId="7" fillId="59" borderId="40" xfId="1" applyNumberFormat="1" applyFont="1" applyFill="1" applyBorder="1" applyAlignment="1">
      <alignment horizontal="right"/>
    </xf>
    <xf numFmtId="9" fontId="6" fillId="0" borderId="0" xfId="2" applyFont="1" applyBorder="1"/>
    <xf numFmtId="3" fontId="7" fillId="61" borderId="43" xfId="870" applyNumberFormat="1" applyFont="1" applyFill="1" applyBorder="1"/>
    <xf numFmtId="3" fontId="7" fillId="61" borderId="42" xfId="870" applyNumberFormat="1" applyFont="1" applyFill="1" applyBorder="1"/>
    <xf numFmtId="3" fontId="7" fillId="61" borderId="41" xfId="870" applyNumberFormat="1" applyFont="1" applyFill="1" applyBorder="1"/>
    <xf numFmtId="3" fontId="7" fillId="61" borderId="40" xfId="870" applyNumberFormat="1" applyFont="1" applyFill="1" applyBorder="1"/>
    <xf numFmtId="9" fontId="7" fillId="61" borderId="10" xfId="1303" applyFont="1" applyFill="1" applyBorder="1"/>
    <xf numFmtId="3" fontId="6" fillId="58" borderId="92" xfId="870" applyNumberFormat="1" applyFont="1" applyFill="1" applyBorder="1"/>
    <xf numFmtId="3" fontId="6" fillId="58" borderId="91" xfId="870" applyNumberFormat="1" applyFont="1" applyFill="1" applyBorder="1"/>
    <xf numFmtId="0" fontId="7" fillId="58" borderId="47" xfId="1213" applyFont="1" applyFill="1" applyBorder="1" applyAlignment="1">
      <alignment horizontal="center" wrapText="1"/>
    </xf>
    <xf numFmtId="9" fontId="7" fillId="58" borderId="83" xfId="2" applyFont="1" applyFill="1" applyBorder="1"/>
    <xf numFmtId="9" fontId="7" fillId="58" borderId="68" xfId="2" applyFont="1" applyFill="1" applyBorder="1"/>
    <xf numFmtId="9" fontId="7" fillId="58" borderId="58" xfId="2" applyFont="1" applyFill="1" applyBorder="1"/>
    <xf numFmtId="9" fontId="7" fillId="58" borderId="72" xfId="2" applyFont="1" applyFill="1" applyBorder="1"/>
    <xf numFmtId="3" fontId="7" fillId="58" borderId="68" xfId="878" applyNumberFormat="1" applyFont="1" applyFill="1" applyBorder="1"/>
    <xf numFmtId="3" fontId="7" fillId="58" borderId="58" xfId="878" applyNumberFormat="1" applyFont="1" applyFill="1" applyBorder="1"/>
    <xf numFmtId="3" fontId="7" fillId="58" borderId="48" xfId="878" applyNumberFormat="1" applyFont="1" applyFill="1" applyBorder="1"/>
    <xf numFmtId="9" fontId="7" fillId="58" borderId="48" xfId="2" applyFont="1" applyFill="1" applyBorder="1"/>
    <xf numFmtId="3" fontId="7" fillId="58" borderId="72" xfId="878" applyNumberFormat="1" applyFont="1" applyFill="1" applyBorder="1"/>
    <xf numFmtId="3" fontId="7" fillId="58" borderId="72" xfId="878" applyNumberFormat="1" applyFont="1" applyFill="1" applyBorder="1" applyAlignment="1">
      <alignment vertical="center"/>
    </xf>
    <xf numFmtId="9" fontId="7" fillId="58" borderId="72" xfId="2" applyFont="1" applyFill="1" applyBorder="1" applyAlignment="1">
      <alignment vertical="center"/>
    </xf>
    <xf numFmtId="9" fontId="7" fillId="58" borderId="68" xfId="2" applyFont="1" applyFill="1" applyBorder="1" applyAlignment="1">
      <alignment vertical="center"/>
    </xf>
    <xf numFmtId="3" fontId="7" fillId="58" borderId="43" xfId="878" applyNumberFormat="1" applyFont="1" applyFill="1" applyBorder="1"/>
    <xf numFmtId="3" fontId="7" fillId="58" borderId="42" xfId="878" applyNumberFormat="1" applyFont="1" applyFill="1" applyBorder="1"/>
    <xf numFmtId="3" fontId="7" fillId="58" borderId="41" xfId="878" applyNumberFormat="1" applyFont="1" applyFill="1" applyBorder="1"/>
    <xf numFmtId="3" fontId="7" fillId="58" borderId="40" xfId="878" applyNumberFormat="1" applyFont="1" applyFill="1" applyBorder="1"/>
    <xf numFmtId="9" fontId="7" fillId="58" borderId="40" xfId="2" applyFont="1" applyFill="1" applyBorder="1"/>
    <xf numFmtId="0" fontId="57" fillId="58" borderId="12" xfId="1213" applyNumberFormat="1" applyFont="1" applyFill="1" applyBorder="1" applyAlignment="1">
      <alignment horizontal="right"/>
    </xf>
    <xf numFmtId="0" fontId="57" fillId="58" borderId="35" xfId="1213" applyNumberFormat="1" applyFont="1" applyFill="1" applyBorder="1" applyAlignment="1">
      <alignment horizontal="right"/>
    </xf>
    <xf numFmtId="3" fontId="57" fillId="58" borderId="35" xfId="1213" applyNumberFormat="1" applyFont="1" applyFill="1" applyBorder="1" applyAlignment="1">
      <alignment horizontal="right"/>
    </xf>
    <xf numFmtId="0" fontId="60" fillId="58" borderId="40" xfId="1213" applyNumberFormat="1" applyFont="1" applyFill="1" applyBorder="1" applyAlignment="1">
      <alignment horizontal="right"/>
    </xf>
    <xf numFmtId="3" fontId="58" fillId="58" borderId="82" xfId="1213" applyNumberFormat="1" applyFont="1" applyFill="1" applyBorder="1"/>
    <xf numFmtId="3" fontId="58" fillId="58" borderId="37" xfId="1213" applyNumberFormat="1" applyFont="1" applyFill="1" applyBorder="1"/>
    <xf numFmtId="1" fontId="58" fillId="58" borderId="37" xfId="1213" applyNumberFormat="1" applyFont="1" applyFill="1" applyBorder="1"/>
    <xf numFmtId="3" fontId="62" fillId="58" borderId="48" xfId="1213" applyNumberFormat="1" applyFont="1" applyFill="1" applyBorder="1"/>
    <xf numFmtId="3" fontId="58" fillId="58" borderId="19" xfId="1213" applyNumberFormat="1" applyFont="1" applyFill="1" applyBorder="1"/>
    <xf numFmtId="3" fontId="58" fillId="58" borderId="0" xfId="1213" applyNumberFormat="1" applyFont="1" applyFill="1" applyBorder="1"/>
    <xf numFmtId="1" fontId="58" fillId="58" borderId="0" xfId="1213" applyNumberFormat="1" applyFont="1" applyFill="1" applyBorder="1"/>
    <xf numFmtId="3" fontId="62" fillId="58" borderId="64" xfId="1213" applyNumberFormat="1" applyFont="1" applyFill="1" applyBorder="1"/>
    <xf numFmtId="3" fontId="58" fillId="58" borderId="96" xfId="1213" applyNumberFormat="1" applyFont="1" applyFill="1" applyBorder="1"/>
    <xf numFmtId="3" fontId="58" fillId="58" borderId="34" xfId="1213" applyNumberFormat="1" applyFont="1" applyFill="1" applyBorder="1"/>
    <xf numFmtId="1" fontId="58" fillId="58" borderId="34" xfId="1213" applyNumberFormat="1" applyFont="1" applyFill="1" applyBorder="1"/>
    <xf numFmtId="3" fontId="62" fillId="58" borderId="54" xfId="1213" applyNumberFormat="1" applyFont="1" applyFill="1" applyBorder="1"/>
    <xf numFmtId="1" fontId="58" fillId="58" borderId="96" xfId="1213" applyNumberFormat="1" applyFont="1" applyFill="1" applyBorder="1"/>
    <xf numFmtId="1" fontId="59" fillId="58" borderId="82" xfId="1213" applyNumberFormat="1" applyFont="1" applyFill="1" applyBorder="1"/>
    <xf numFmtId="1" fontId="59" fillId="58" borderId="37" xfId="1213" applyNumberFormat="1" applyFont="1" applyFill="1" applyBorder="1"/>
    <xf numFmtId="3" fontId="59" fillId="58" borderId="37" xfId="1213" applyNumberFormat="1" applyFont="1" applyFill="1" applyBorder="1"/>
    <xf numFmtId="1" fontId="59" fillId="58" borderId="19" xfId="1213" applyNumberFormat="1" applyFont="1" applyFill="1" applyBorder="1"/>
    <xf numFmtId="1" fontId="59" fillId="58" borderId="0" xfId="1213" applyNumberFormat="1" applyFont="1" applyFill="1" applyBorder="1"/>
    <xf numFmtId="3" fontId="59" fillId="58" borderId="0" xfId="1213" applyNumberFormat="1" applyFont="1" applyFill="1" applyBorder="1"/>
    <xf numFmtId="166" fontId="7" fillId="58" borderId="12" xfId="1" applyNumberFormat="1" applyFont="1" applyFill="1" applyBorder="1" applyAlignment="1">
      <alignment horizontal="right"/>
    </xf>
    <xf numFmtId="166" fontId="7" fillId="58" borderId="35" xfId="1" applyNumberFormat="1" applyFont="1" applyFill="1" applyBorder="1" applyAlignment="1">
      <alignment horizontal="right"/>
    </xf>
    <xf numFmtId="166" fontId="7" fillId="58" borderId="40" xfId="1" applyNumberFormat="1" applyFont="1" applyFill="1" applyBorder="1" applyAlignment="1">
      <alignment horizontal="right"/>
    </xf>
    <xf numFmtId="9" fontId="62" fillId="58" borderId="48" xfId="2" applyFont="1" applyFill="1" applyBorder="1"/>
    <xf numFmtId="9" fontId="62" fillId="58" borderId="64" xfId="2" applyFont="1" applyFill="1" applyBorder="1"/>
    <xf numFmtId="9" fontId="62" fillId="58" borderId="54" xfId="2" applyFont="1" applyFill="1" applyBorder="1"/>
    <xf numFmtId="9" fontId="7" fillId="58" borderId="40" xfId="2" applyFont="1" applyFill="1" applyBorder="1" applyAlignment="1">
      <alignment horizontal="right"/>
    </xf>
    <xf numFmtId="0" fontId="44" fillId="0" borderId="0" xfId="3" applyFont="1" applyFill="1" applyBorder="1" applyAlignment="1">
      <alignment horizontal="right"/>
    </xf>
    <xf numFmtId="166" fontId="46" fillId="0" borderId="0" xfId="5" applyNumberFormat="1" applyFont="1" applyFill="1" applyBorder="1" applyAlignment="1"/>
    <xf numFmtId="166" fontId="51" fillId="0" borderId="0" xfId="5" applyNumberFormat="1" applyFont="1" applyFill="1" applyBorder="1" applyAlignment="1"/>
    <xf numFmtId="167" fontId="6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/>
    </xf>
    <xf numFmtId="0" fontId="60" fillId="0" borderId="0" xfId="1213" applyNumberFormat="1" applyFont="1" applyFill="1" applyBorder="1" applyAlignment="1">
      <alignment horizontal="right"/>
    </xf>
    <xf numFmtId="0" fontId="57" fillId="57" borderId="35" xfId="1213" applyNumberFormat="1" applyFont="1" applyFill="1" applyBorder="1" applyAlignment="1">
      <alignment horizontal="center"/>
    </xf>
    <xf numFmtId="3" fontId="57" fillId="57" borderId="35" xfId="1213" applyNumberFormat="1" applyFont="1" applyFill="1" applyBorder="1" applyAlignment="1">
      <alignment horizontal="center"/>
    </xf>
    <xf numFmtId="0" fontId="60" fillId="57" borderId="40" xfId="1213" applyNumberFormat="1" applyFont="1" applyFill="1" applyBorder="1" applyAlignment="1">
      <alignment horizontal="center"/>
    </xf>
    <xf numFmtId="167" fontId="63" fillId="57" borderId="0" xfId="0" applyNumberFormat="1" applyFont="1" applyFill="1" applyBorder="1" applyAlignment="1">
      <alignment horizontal="right" vertical="top" wrapText="1"/>
    </xf>
    <xf numFmtId="168" fontId="63" fillId="57" borderId="0" xfId="0" applyNumberFormat="1" applyFont="1" applyFill="1" applyBorder="1" applyAlignment="1">
      <alignment horizontal="right" vertical="top" wrapText="1"/>
    </xf>
    <xf numFmtId="0" fontId="0" fillId="57" borderId="36" xfId="0" applyFill="1" applyBorder="1"/>
    <xf numFmtId="3" fontId="6" fillId="57" borderId="36" xfId="1213" applyNumberFormat="1" applyFont="1" applyFill="1" applyBorder="1"/>
    <xf numFmtId="0" fontId="6" fillId="57" borderId="36" xfId="1213" applyFont="1" applyFill="1" applyBorder="1"/>
    <xf numFmtId="167" fontId="63" fillId="57" borderId="34" xfId="0" applyNumberFormat="1" applyFont="1" applyFill="1" applyBorder="1" applyAlignment="1">
      <alignment horizontal="right" vertical="top" wrapText="1"/>
    </xf>
    <xf numFmtId="0" fontId="62" fillId="59" borderId="96" xfId="0" applyFont="1" applyFill="1" applyBorder="1" applyAlignment="1">
      <alignment vertical="top" wrapText="1"/>
    </xf>
    <xf numFmtId="0" fontId="62" fillId="59" borderId="34" xfId="0" applyFont="1" applyFill="1" applyBorder="1" applyAlignment="1">
      <alignment vertical="top" wrapText="1"/>
    </xf>
    <xf numFmtId="0" fontId="62" fillId="59" borderId="34" xfId="0" applyFont="1" applyFill="1" applyBorder="1" applyAlignment="1">
      <alignment horizontal="left" vertical="top" wrapText="1"/>
    </xf>
    <xf numFmtId="167" fontId="63" fillId="59" borderId="0" xfId="0" applyNumberFormat="1" applyFont="1" applyFill="1" applyBorder="1" applyAlignment="1">
      <alignment horizontal="right" vertical="top" wrapText="1"/>
    </xf>
    <xf numFmtId="168" fontId="63" fillId="59" borderId="0" xfId="0" applyNumberFormat="1" applyFont="1" applyFill="1" applyBorder="1" applyAlignment="1">
      <alignment horizontal="right" vertical="top" wrapText="1"/>
    </xf>
    <xf numFmtId="0" fontId="0" fillId="59" borderId="19" xfId="0" applyFill="1" applyBorder="1"/>
    <xf numFmtId="0" fontId="0" fillId="59" borderId="0" xfId="0" applyFill="1" applyBorder="1"/>
    <xf numFmtId="0" fontId="0" fillId="0" borderId="0" xfId="0" applyFill="1" applyBorder="1"/>
    <xf numFmtId="0" fontId="0" fillId="0" borderId="17" xfId="0" applyFill="1" applyBorder="1"/>
    <xf numFmtId="0" fontId="58" fillId="0" borderId="17" xfId="0" applyFont="1" applyFill="1" applyBorder="1" applyAlignment="1">
      <alignment vertical="top" wrapText="1"/>
    </xf>
    <xf numFmtId="0" fontId="6" fillId="0" borderId="17" xfId="1213" applyFont="1" applyFill="1" applyBorder="1" applyAlignment="1"/>
    <xf numFmtId="0" fontId="0" fillId="0" borderId="53" xfId="0" applyFill="1" applyBorder="1"/>
    <xf numFmtId="0" fontId="58" fillId="0" borderId="47" xfId="0" applyFont="1" applyFill="1" applyBorder="1" applyAlignment="1">
      <alignment vertical="top" wrapText="1"/>
    </xf>
    <xf numFmtId="0" fontId="62" fillId="0" borderId="102" xfId="0" applyFont="1" applyFill="1" applyBorder="1" applyAlignment="1">
      <alignment vertical="top" wrapText="1"/>
    </xf>
    <xf numFmtId="0" fontId="57" fillId="58" borderId="35" xfId="1213" applyNumberFormat="1" applyFont="1" applyFill="1" applyBorder="1" applyAlignment="1">
      <alignment horizontal="center"/>
    </xf>
    <xf numFmtId="3" fontId="57" fillId="58" borderId="35" xfId="1213" applyNumberFormat="1" applyFont="1" applyFill="1" applyBorder="1" applyAlignment="1">
      <alignment horizontal="center"/>
    </xf>
    <xf numFmtId="0" fontId="60" fillId="58" borderId="40" xfId="1213" applyNumberFormat="1" applyFont="1" applyFill="1" applyBorder="1" applyAlignment="1">
      <alignment horizontal="center"/>
    </xf>
    <xf numFmtId="167" fontId="63" fillId="58" borderId="0" xfId="0" applyNumberFormat="1" applyFont="1" applyFill="1" applyBorder="1" applyAlignment="1">
      <alignment horizontal="right" vertical="top" wrapText="1"/>
    </xf>
    <xf numFmtId="168" fontId="63" fillId="58" borderId="0" xfId="0" applyNumberFormat="1" applyFont="1" applyFill="1" applyBorder="1" applyAlignment="1">
      <alignment horizontal="right" vertical="top" wrapText="1"/>
    </xf>
    <xf numFmtId="0" fontId="0" fillId="58" borderId="36" xfId="0" applyFill="1" applyBorder="1"/>
    <xf numFmtId="3" fontId="6" fillId="58" borderId="36" xfId="1213" applyNumberFormat="1" applyFont="1" applyFill="1" applyBorder="1"/>
    <xf numFmtId="0" fontId="6" fillId="58" borderId="36" xfId="1213" applyFont="1" applyFill="1" applyBorder="1"/>
    <xf numFmtId="167" fontId="63" fillId="58" borderId="34" xfId="0" applyNumberFormat="1" applyFont="1" applyFill="1" applyBorder="1" applyAlignment="1">
      <alignment horizontal="right" vertical="top" wrapText="1"/>
    </xf>
    <xf numFmtId="0" fontId="57" fillId="58" borderId="12" xfId="1213" applyNumberFormat="1" applyFont="1" applyFill="1" applyBorder="1" applyAlignment="1">
      <alignment horizontal="center"/>
    </xf>
    <xf numFmtId="167" fontId="63" fillId="58" borderId="19" xfId="0" applyNumberFormat="1" applyFont="1" applyFill="1" applyBorder="1" applyAlignment="1">
      <alignment horizontal="right" vertical="top" wrapText="1"/>
    </xf>
    <xf numFmtId="168" fontId="63" fillId="58" borderId="19" xfId="0" applyNumberFormat="1" applyFont="1" applyFill="1" applyBorder="1" applyAlignment="1">
      <alignment horizontal="right" vertical="top" wrapText="1"/>
    </xf>
    <xf numFmtId="0" fontId="0" fillId="58" borderId="100" xfId="0" applyFill="1" applyBorder="1"/>
    <xf numFmtId="167" fontId="63" fillId="58" borderId="96" xfId="0" applyNumberFormat="1" applyFont="1" applyFill="1" applyBorder="1" applyAlignment="1">
      <alignment horizontal="right" vertical="top" wrapText="1"/>
    </xf>
    <xf numFmtId="167" fontId="63" fillId="57" borderId="48" xfId="0" applyNumberFormat="1" applyFont="1" applyFill="1" applyBorder="1" applyAlignment="1">
      <alignment horizontal="right" vertical="top" wrapText="1"/>
    </xf>
    <xf numFmtId="167" fontId="63" fillId="57" borderId="64" xfId="0" applyNumberFormat="1" applyFont="1" applyFill="1" applyBorder="1" applyAlignment="1">
      <alignment horizontal="right" vertical="top" wrapText="1"/>
    </xf>
    <xf numFmtId="0" fontId="3" fillId="57" borderId="103" xfId="0" applyFont="1" applyFill="1" applyBorder="1"/>
    <xf numFmtId="167" fontId="63" fillId="57" borderId="54" xfId="0" applyNumberFormat="1" applyFont="1" applyFill="1" applyBorder="1" applyAlignment="1">
      <alignment horizontal="right" vertical="top" wrapText="1"/>
    </xf>
    <xf numFmtId="0" fontId="62" fillId="59" borderId="40" xfId="0" applyFont="1" applyFill="1" applyBorder="1" applyAlignment="1">
      <alignment vertical="center" wrapText="1"/>
    </xf>
    <xf numFmtId="167" fontId="63" fillId="59" borderId="64" xfId="0" applyNumberFormat="1" applyFont="1" applyFill="1" applyBorder="1" applyAlignment="1">
      <alignment horizontal="right" vertical="top" wrapText="1"/>
    </xf>
    <xf numFmtId="0" fontId="3" fillId="59" borderId="64" xfId="0" applyFont="1" applyFill="1" applyBorder="1"/>
    <xf numFmtId="168" fontId="63" fillId="59" borderId="64" xfId="0" applyNumberFormat="1" applyFont="1" applyFill="1" applyBorder="1" applyAlignment="1">
      <alignment horizontal="right" vertical="top" wrapText="1"/>
    </xf>
    <xf numFmtId="167" fontId="63" fillId="58" borderId="95" xfId="0" applyNumberFormat="1" applyFont="1" applyFill="1" applyBorder="1" applyAlignment="1">
      <alignment horizontal="right" vertical="top" wrapText="1"/>
    </xf>
    <xf numFmtId="167" fontId="0" fillId="58" borderId="104" xfId="0" applyNumberFormat="1" applyFont="1" applyFill="1" applyBorder="1"/>
    <xf numFmtId="167" fontId="63" fillId="58" borderId="105" xfId="0" applyNumberFormat="1" applyFont="1" applyFill="1" applyBorder="1" applyAlignment="1">
      <alignment horizontal="right" vertical="top" wrapText="1"/>
    </xf>
    <xf numFmtId="9" fontId="63" fillId="58" borderId="47" xfId="2" applyFont="1" applyFill="1" applyBorder="1" applyAlignment="1">
      <alignment horizontal="right" vertical="top" wrapText="1"/>
    </xf>
    <xf numFmtId="9" fontId="0" fillId="0" borderId="0" xfId="2" applyFont="1" applyBorder="1"/>
    <xf numFmtId="9" fontId="3" fillId="58" borderId="39" xfId="2" applyFont="1" applyFill="1" applyBorder="1" applyAlignment="1">
      <alignment horizontal="center"/>
    </xf>
    <xf numFmtId="9" fontId="57" fillId="58" borderId="97" xfId="2" applyFont="1" applyFill="1" applyBorder="1" applyAlignment="1">
      <alignment horizontal="center"/>
    </xf>
    <xf numFmtId="9" fontId="63" fillId="58" borderId="17" xfId="2" applyFont="1" applyFill="1" applyBorder="1" applyAlignment="1">
      <alignment horizontal="right" vertical="top" wrapText="1"/>
    </xf>
    <xf numFmtId="9" fontId="63" fillId="58" borderId="106" xfId="2" applyFont="1" applyFill="1" applyBorder="1" applyAlignment="1">
      <alignment horizontal="right" vertical="top" wrapText="1"/>
    </xf>
    <xf numFmtId="0" fontId="58" fillId="0" borderId="97" xfId="0" applyFont="1" applyFill="1" applyBorder="1" applyAlignment="1">
      <alignment vertical="top" wrapText="1"/>
    </xf>
    <xf numFmtId="0" fontId="58" fillId="0" borderId="44" xfId="0" applyFont="1" applyFill="1" applyBorder="1" applyAlignment="1">
      <alignment vertical="top" wrapText="1"/>
    </xf>
    <xf numFmtId="0" fontId="58" fillId="0" borderId="98" xfId="0" applyFont="1" applyFill="1" applyBorder="1" applyAlignment="1">
      <alignment vertical="top" wrapText="1"/>
    </xf>
    <xf numFmtId="0" fontId="58" fillId="0" borderId="99" xfId="0" applyFont="1" applyFill="1" applyBorder="1" applyAlignment="1">
      <alignment vertical="top" wrapText="1"/>
    </xf>
    <xf numFmtId="0" fontId="0" fillId="0" borderId="101" xfId="0" applyFill="1" applyBorder="1"/>
    <xf numFmtId="0" fontId="62" fillId="0" borderId="98" xfId="0" applyFont="1" applyFill="1" applyBorder="1" applyAlignment="1">
      <alignment vertical="top" wrapText="1"/>
    </xf>
    <xf numFmtId="167" fontId="0" fillId="0" borderId="0" xfId="0" applyNumberFormat="1" applyFill="1" applyBorder="1" applyAlignment="1">
      <alignment horizontal="left" vertical="top"/>
    </xf>
    <xf numFmtId="165" fontId="7" fillId="57" borderId="11" xfId="3" applyNumberFormat="1" applyFont="1" applyFill="1" applyBorder="1" applyAlignment="1">
      <alignment horizontal="center" vertical="center" wrapText="1"/>
    </xf>
    <xf numFmtId="165" fontId="7" fillId="57" borderId="11" xfId="4" applyNumberFormat="1" applyFont="1" applyFill="1" applyBorder="1"/>
    <xf numFmtId="165" fontId="6" fillId="57" borderId="14" xfId="4" applyNumberFormat="1" applyFont="1" applyFill="1" applyBorder="1"/>
    <xf numFmtId="165" fontId="6" fillId="57" borderId="16" xfId="4" applyNumberFormat="1" applyFont="1" applyFill="1" applyBorder="1"/>
    <xf numFmtId="3" fontId="7" fillId="57" borderId="11" xfId="4" applyNumberFormat="1" applyFont="1" applyFill="1" applyBorder="1"/>
    <xf numFmtId="165" fontId="6" fillId="57" borderId="21" xfId="4" applyNumberFormat="1" applyFont="1" applyFill="1" applyBorder="1"/>
    <xf numFmtId="3" fontId="6" fillId="57" borderId="18" xfId="4" applyNumberFormat="1" applyFont="1" applyFill="1" applyBorder="1"/>
    <xf numFmtId="165" fontId="6" fillId="57" borderId="18" xfId="4" applyNumberFormat="1" applyFont="1" applyFill="1" applyBorder="1"/>
    <xf numFmtId="165" fontId="6" fillId="57" borderId="23" xfId="4" applyNumberFormat="1" applyFont="1" applyFill="1" applyBorder="1"/>
    <xf numFmtId="165" fontId="7" fillId="59" borderId="11" xfId="3" applyNumberFormat="1" applyFont="1" applyFill="1" applyBorder="1" applyAlignment="1">
      <alignment horizontal="center" vertical="center" wrapText="1"/>
    </xf>
    <xf numFmtId="165" fontId="7" fillId="59" borderId="11" xfId="4" applyNumberFormat="1" applyFont="1" applyFill="1" applyBorder="1"/>
    <xf numFmtId="165" fontId="6" fillId="59" borderId="14" xfId="4" applyNumberFormat="1" applyFont="1" applyFill="1" applyBorder="1"/>
    <xf numFmtId="165" fontId="6" fillId="59" borderId="16" xfId="4" applyNumberFormat="1" applyFont="1" applyFill="1" applyBorder="1"/>
    <xf numFmtId="0" fontId="6" fillId="59" borderId="18" xfId="3" applyFont="1" applyFill="1" applyBorder="1"/>
    <xf numFmtId="3" fontId="7" fillId="59" borderId="11" xfId="4" applyNumberFormat="1" applyFont="1" applyFill="1" applyBorder="1"/>
    <xf numFmtId="3" fontId="6" fillId="59" borderId="18" xfId="4" applyNumberFormat="1" applyFont="1" applyFill="1" applyBorder="1"/>
    <xf numFmtId="165" fontId="6" fillId="59" borderId="18" xfId="4" applyNumberFormat="1" applyFont="1" applyFill="1" applyBorder="1"/>
    <xf numFmtId="165" fontId="6" fillId="59" borderId="23" xfId="4" applyNumberFormat="1" applyFont="1" applyFill="1" applyBorder="1"/>
    <xf numFmtId="165" fontId="7" fillId="59" borderId="12" xfId="3" applyNumberFormat="1" applyFont="1" applyFill="1" applyBorder="1" applyAlignment="1">
      <alignment horizontal="center" vertical="center" wrapText="1"/>
    </xf>
    <xf numFmtId="165" fontId="7" fillId="59" borderId="12" xfId="4" applyNumberFormat="1" applyFont="1" applyFill="1" applyBorder="1"/>
    <xf numFmtId="165" fontId="6" fillId="59" borderId="21" xfId="4" applyNumberFormat="1" applyFont="1" applyFill="1" applyBorder="1"/>
    <xf numFmtId="0" fontId="4" fillId="59" borderId="0" xfId="3" applyFill="1"/>
    <xf numFmtId="0" fontId="6" fillId="59" borderId="19" xfId="3" applyFont="1" applyFill="1" applyBorder="1"/>
    <xf numFmtId="165" fontId="6" fillId="59" borderId="20" xfId="4" applyNumberFormat="1" applyFont="1" applyFill="1" applyBorder="1"/>
    <xf numFmtId="3" fontId="7" fillId="59" borderId="12" xfId="4" applyNumberFormat="1" applyFont="1" applyFill="1" applyBorder="1"/>
    <xf numFmtId="3" fontId="6" fillId="59" borderId="19" xfId="4" applyNumberFormat="1" applyFont="1" applyFill="1" applyBorder="1"/>
    <xf numFmtId="165" fontId="6" fillId="59" borderId="19" xfId="4" applyNumberFormat="1" applyFont="1" applyFill="1" applyBorder="1"/>
    <xf numFmtId="165" fontId="6" fillId="59" borderId="24" xfId="4" applyNumberFormat="1" applyFont="1" applyFill="1" applyBorder="1"/>
    <xf numFmtId="165" fontId="7" fillId="57" borderId="12" xfId="3" applyNumberFormat="1" applyFont="1" applyFill="1" applyBorder="1" applyAlignment="1">
      <alignment horizontal="center" vertical="center" wrapText="1"/>
    </xf>
    <xf numFmtId="165" fontId="7" fillId="57" borderId="12" xfId="4" applyNumberFormat="1" applyFont="1" applyFill="1" applyBorder="1"/>
    <xf numFmtId="0" fontId="4" fillId="57" borderId="0" xfId="3" applyFill="1"/>
    <xf numFmtId="0" fontId="6" fillId="57" borderId="19" xfId="3" applyFont="1" applyFill="1" applyBorder="1"/>
    <xf numFmtId="165" fontId="6" fillId="57" borderId="20" xfId="4" applyNumberFormat="1" applyFont="1" applyFill="1" applyBorder="1"/>
    <xf numFmtId="3" fontId="7" fillId="57" borderId="12" xfId="4" applyNumberFormat="1" applyFont="1" applyFill="1" applyBorder="1"/>
    <xf numFmtId="3" fontId="6" fillId="57" borderId="19" xfId="4" applyNumberFormat="1" applyFont="1" applyFill="1" applyBorder="1"/>
    <xf numFmtId="165" fontId="6" fillId="57" borderId="19" xfId="4" applyNumberFormat="1" applyFont="1" applyFill="1" applyBorder="1"/>
    <xf numFmtId="165" fontId="7" fillId="57" borderId="21" xfId="4" applyNumberFormat="1" applyFont="1" applyFill="1" applyBorder="1"/>
    <xf numFmtId="165" fontId="6" fillId="57" borderId="24" xfId="4" applyNumberFormat="1" applyFont="1" applyFill="1" applyBorder="1"/>
    <xf numFmtId="165" fontId="6" fillId="59" borderId="13" xfId="4" applyNumberFormat="1" applyFont="1" applyFill="1" applyBorder="1"/>
    <xf numFmtId="165" fontId="6" fillId="59" borderId="15" xfId="4" applyNumberFormat="1" applyFont="1" applyFill="1" applyBorder="1"/>
    <xf numFmtId="165" fontId="7" fillId="59" borderId="10" xfId="3" applyNumberFormat="1" applyFont="1" applyFill="1" applyBorder="1" applyAlignment="1">
      <alignment horizontal="center" vertical="center" wrapText="1"/>
    </xf>
    <xf numFmtId="165" fontId="7" fillId="59" borderId="10" xfId="4" applyNumberFormat="1" applyFont="1" applyFill="1" applyBorder="1"/>
    <xf numFmtId="166" fontId="7" fillId="59" borderId="15" xfId="5" applyNumberFormat="1" applyFont="1" applyFill="1" applyBorder="1"/>
    <xf numFmtId="0" fontId="6" fillId="59" borderId="17" xfId="3" applyFont="1" applyFill="1" applyBorder="1"/>
    <xf numFmtId="37" fontId="6" fillId="59" borderId="17" xfId="5" applyNumberFormat="1" applyFont="1" applyFill="1" applyBorder="1"/>
    <xf numFmtId="3" fontId="7" fillId="59" borderId="10" xfId="4" applyNumberFormat="1" applyFont="1" applyFill="1" applyBorder="1"/>
    <xf numFmtId="3" fontId="6" fillId="59" borderId="17" xfId="4" applyNumberFormat="1" applyFont="1" applyFill="1" applyBorder="1"/>
    <xf numFmtId="165" fontId="6" fillId="59" borderId="15" xfId="4" applyNumberFormat="1" applyFont="1" applyFill="1" applyBorder="1" applyAlignment="1">
      <alignment horizontal="right" vertical="center"/>
    </xf>
    <xf numFmtId="165" fontId="6" fillId="59" borderId="17" xfId="4" applyNumberFormat="1" applyFont="1" applyFill="1" applyBorder="1"/>
    <xf numFmtId="165" fontId="6" fillId="59" borderId="22" xfId="4" applyNumberFormat="1" applyFont="1" applyFill="1" applyBorder="1"/>
    <xf numFmtId="165" fontId="7" fillId="57" borderId="10" xfId="3" applyNumberFormat="1" applyFont="1" applyFill="1" applyBorder="1" applyAlignment="1">
      <alignment horizontal="center" vertical="center" wrapText="1"/>
    </xf>
    <xf numFmtId="165" fontId="7" fillId="57" borderId="10" xfId="4" applyNumberFormat="1" applyFont="1" applyFill="1" applyBorder="1"/>
    <xf numFmtId="166" fontId="7" fillId="57" borderId="15" xfId="5" applyNumberFormat="1" applyFont="1" applyFill="1" applyBorder="1"/>
    <xf numFmtId="165" fontId="6" fillId="57" borderId="15" xfId="4" applyNumberFormat="1" applyFont="1" applyFill="1" applyBorder="1"/>
    <xf numFmtId="37" fontId="6" fillId="57" borderId="17" xfId="5" applyNumberFormat="1" applyFont="1" applyFill="1" applyBorder="1"/>
    <xf numFmtId="165" fontId="6" fillId="57" borderId="13" xfId="4" applyNumberFormat="1" applyFont="1" applyFill="1" applyBorder="1"/>
    <xf numFmtId="3" fontId="7" fillId="57" borderId="10" xfId="4" applyNumberFormat="1" applyFont="1" applyFill="1" applyBorder="1"/>
    <xf numFmtId="165" fontId="6" fillId="57" borderId="15" xfId="4" applyNumberFormat="1" applyFont="1" applyFill="1" applyBorder="1" applyAlignment="1">
      <alignment horizontal="right" vertical="center"/>
    </xf>
    <xf numFmtId="165" fontId="6" fillId="57" borderId="17" xfId="4" applyNumberFormat="1" applyFont="1" applyFill="1" applyBorder="1"/>
    <xf numFmtId="165" fontId="6" fillId="57" borderId="22" xfId="4" applyNumberFormat="1" applyFont="1" applyFill="1" applyBorder="1"/>
    <xf numFmtId="0" fontId="6" fillId="57" borderId="17" xfId="3" applyFont="1" applyFill="1" applyBorder="1"/>
    <xf numFmtId="3" fontId="6" fillId="57" borderId="17" xfId="4" applyNumberFormat="1" applyFont="1" applyFill="1" applyBorder="1"/>
    <xf numFmtId="0" fontId="6" fillId="0" borderId="0" xfId="0" applyFont="1" applyBorder="1"/>
    <xf numFmtId="3" fontId="6" fillId="0" borderId="0" xfId="0" applyNumberFormat="1" applyFont="1" applyBorder="1"/>
    <xf numFmtId="0" fontId="6" fillId="33" borderId="0" xfId="0" applyFont="1" applyFill="1" applyBorder="1"/>
    <xf numFmtId="3" fontId="6" fillId="33" borderId="0" xfId="0" applyNumberFormat="1" applyFont="1" applyFill="1" applyBorder="1"/>
    <xf numFmtId="0" fontId="54" fillId="0" borderId="0" xfId="0" applyFont="1" applyBorder="1"/>
    <xf numFmtId="0" fontId="6" fillId="0" borderId="0" xfId="0" applyFont="1" applyFill="1" applyBorder="1"/>
    <xf numFmtId="3" fontId="7" fillId="33" borderId="0" xfId="870" applyNumberFormat="1" applyFont="1" applyFill="1" applyBorder="1"/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 wrapText="1"/>
    </xf>
    <xf numFmtId="3" fontId="7" fillId="33" borderId="0" xfId="0" applyNumberFormat="1" applyFont="1" applyFill="1" applyBorder="1"/>
    <xf numFmtId="3" fontId="7" fillId="33" borderId="0" xfId="87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vertical="center"/>
    </xf>
    <xf numFmtId="3" fontId="7" fillId="33" borderId="0" xfId="870" applyNumberFormat="1" applyFont="1" applyFill="1" applyBorder="1" applyAlignment="1">
      <alignment horizontal="center" vertical="center"/>
    </xf>
    <xf numFmtId="3" fontId="7" fillId="0" borderId="0" xfId="870" applyNumberFormat="1" applyFont="1" applyFill="1" applyBorder="1"/>
    <xf numFmtId="3" fontId="7" fillId="0" borderId="0" xfId="870" applyNumberFormat="1" applyFont="1" applyFill="1" applyBorder="1" applyAlignment="1">
      <alignment vertical="center"/>
    </xf>
    <xf numFmtId="3" fontId="7" fillId="0" borderId="0" xfId="1213" applyNumberFormat="1" applyFont="1" applyFill="1" applyBorder="1" applyAlignment="1">
      <alignment vertical="center"/>
    </xf>
    <xf numFmtId="0" fontId="7" fillId="57" borderId="41" xfId="1213" applyFont="1" applyFill="1" applyBorder="1" applyAlignment="1">
      <alignment horizontal="center" vertical="center" wrapText="1"/>
    </xf>
    <xf numFmtId="3" fontId="6" fillId="57" borderId="111" xfId="1213" applyNumberFormat="1" applyFont="1" applyFill="1" applyBorder="1"/>
    <xf numFmtId="3" fontId="6" fillId="57" borderId="112" xfId="1213" applyNumberFormat="1" applyFont="1" applyFill="1" applyBorder="1"/>
    <xf numFmtId="3" fontId="6" fillId="57" borderId="113" xfId="1213" applyNumberFormat="1" applyFont="1" applyFill="1" applyBorder="1"/>
    <xf numFmtId="3" fontId="6" fillId="57" borderId="114" xfId="1213" applyNumberFormat="1" applyFont="1" applyFill="1" applyBorder="1"/>
    <xf numFmtId="3" fontId="6" fillId="57" borderId="112" xfId="870" applyNumberFormat="1" applyFont="1" applyFill="1" applyBorder="1"/>
    <xf numFmtId="3" fontId="6" fillId="57" borderId="115" xfId="870" applyNumberFormat="1" applyFont="1" applyFill="1" applyBorder="1"/>
    <xf numFmtId="3" fontId="6" fillId="57" borderId="113" xfId="870" applyNumberFormat="1" applyFont="1" applyFill="1" applyBorder="1"/>
    <xf numFmtId="3" fontId="6" fillId="57" borderId="114" xfId="870" applyNumberFormat="1" applyFont="1" applyFill="1" applyBorder="1"/>
    <xf numFmtId="3" fontId="6" fillId="57" borderId="114" xfId="870" applyNumberFormat="1" applyFont="1" applyFill="1" applyBorder="1" applyAlignment="1">
      <alignment vertical="center"/>
    </xf>
    <xf numFmtId="3" fontId="6" fillId="57" borderId="112" xfId="1213" applyNumberFormat="1" applyFont="1" applyFill="1" applyBorder="1" applyAlignment="1">
      <alignment vertical="center"/>
    </xf>
    <xf numFmtId="3" fontId="6" fillId="57" borderId="116" xfId="870" applyNumberFormat="1" applyFont="1" applyFill="1" applyBorder="1"/>
    <xf numFmtId="0" fontId="7" fillId="57" borderId="10" xfId="1213" applyFont="1" applyFill="1" applyBorder="1" applyAlignment="1">
      <alignment horizontal="center" vertical="center" wrapText="1"/>
    </xf>
    <xf numFmtId="3" fontId="7" fillId="57" borderId="110" xfId="1213" applyNumberFormat="1" applyFont="1" applyFill="1" applyBorder="1"/>
    <xf numFmtId="3" fontId="7" fillId="57" borderId="15" xfId="1213" applyNumberFormat="1" applyFont="1" applyFill="1" applyBorder="1"/>
    <xf numFmtId="3" fontId="7" fillId="57" borderId="62" xfId="1213" applyNumberFormat="1" applyFont="1" applyFill="1" applyBorder="1"/>
    <xf numFmtId="3" fontId="7" fillId="57" borderId="13" xfId="1213" applyNumberFormat="1" applyFont="1" applyFill="1" applyBorder="1"/>
    <xf numFmtId="3" fontId="7" fillId="57" borderId="15" xfId="870" applyNumberFormat="1" applyFont="1" applyFill="1" applyBorder="1"/>
    <xf numFmtId="3" fontId="7" fillId="57" borderId="62" xfId="870" applyNumberFormat="1" applyFont="1" applyFill="1" applyBorder="1"/>
    <xf numFmtId="3" fontId="7" fillId="57" borderId="47" xfId="870" applyNumberFormat="1" applyFont="1" applyFill="1" applyBorder="1"/>
    <xf numFmtId="3" fontId="7" fillId="57" borderId="13" xfId="870" applyNumberFormat="1" applyFont="1" applyFill="1" applyBorder="1"/>
    <xf numFmtId="3" fontId="7" fillId="57" borderId="13" xfId="870" applyNumberFormat="1" applyFont="1" applyFill="1" applyBorder="1" applyAlignment="1">
      <alignment vertical="center"/>
    </xf>
    <xf numFmtId="3" fontId="7" fillId="57" borderId="15" xfId="1213" applyNumberFormat="1" applyFont="1" applyFill="1" applyBorder="1" applyAlignment="1">
      <alignment vertical="center"/>
    </xf>
    <xf numFmtId="3" fontId="7" fillId="57" borderId="10" xfId="870" applyNumberFormat="1" applyFont="1" applyFill="1" applyBorder="1"/>
    <xf numFmtId="3" fontId="6" fillId="0" borderId="0" xfId="1213" applyNumberFormat="1" applyFont="1" applyFill="1" applyBorder="1"/>
    <xf numFmtId="0" fontId="54" fillId="0" borderId="0" xfId="1213" applyFont="1" applyFill="1" applyBorder="1"/>
    <xf numFmtId="0" fontId="7" fillId="59" borderId="43" xfId="0" applyFont="1" applyFill="1" applyBorder="1" applyAlignment="1">
      <alignment horizontal="center" vertical="center" wrapText="1"/>
    </xf>
    <xf numFmtId="0" fontId="7" fillId="59" borderId="42" xfId="0" applyFont="1" applyFill="1" applyBorder="1" applyAlignment="1">
      <alignment horizontal="center" vertical="center" wrapText="1"/>
    </xf>
    <xf numFmtId="0" fontId="7" fillId="59" borderId="89" xfId="0" applyFont="1" applyFill="1" applyBorder="1" applyAlignment="1">
      <alignment horizontal="center" vertical="center" wrapText="1"/>
    </xf>
    <xf numFmtId="0" fontId="7" fillId="59" borderId="54" xfId="0" applyFont="1" applyFill="1" applyBorder="1" applyAlignment="1">
      <alignment horizontal="center" vertical="center" wrapText="1"/>
    </xf>
    <xf numFmtId="3" fontId="6" fillId="59" borderId="86" xfId="0" applyNumberFormat="1" applyFont="1" applyFill="1" applyBorder="1"/>
    <xf numFmtId="3" fontId="6" fillId="59" borderId="85" xfId="0" applyNumberFormat="1" applyFont="1" applyFill="1" applyBorder="1"/>
    <xf numFmtId="3" fontId="6" fillId="59" borderId="84" xfId="0" applyNumberFormat="1" applyFont="1" applyFill="1" applyBorder="1"/>
    <xf numFmtId="3" fontId="6" fillId="59" borderId="71" xfId="0" applyNumberFormat="1" applyFont="1" applyFill="1" applyBorder="1"/>
    <xf numFmtId="3" fontId="6" fillId="59" borderId="70" xfId="0" applyNumberFormat="1" applyFont="1" applyFill="1" applyBorder="1"/>
    <xf numFmtId="3" fontId="6" fillId="59" borderId="69" xfId="0" applyNumberFormat="1" applyFont="1" applyFill="1" applyBorder="1"/>
    <xf numFmtId="3" fontId="6" fillId="59" borderId="61" xfId="0" applyNumberFormat="1" applyFont="1" applyFill="1" applyBorder="1"/>
    <xf numFmtId="3" fontId="6" fillId="59" borderId="60" xfId="0" applyNumberFormat="1" applyFont="1" applyFill="1" applyBorder="1"/>
    <xf numFmtId="3" fontId="6" fillId="59" borderId="59" xfId="0" applyNumberFormat="1" applyFont="1" applyFill="1" applyBorder="1"/>
    <xf numFmtId="3" fontId="6" fillId="59" borderId="75" xfId="0" applyNumberFormat="1" applyFont="1" applyFill="1" applyBorder="1"/>
    <xf numFmtId="3" fontId="6" fillId="59" borderId="74" xfId="0" applyNumberFormat="1" applyFont="1" applyFill="1" applyBorder="1"/>
    <xf numFmtId="3" fontId="6" fillId="59" borderId="73" xfId="0" applyNumberFormat="1" applyFont="1" applyFill="1" applyBorder="1"/>
    <xf numFmtId="3" fontId="6" fillId="59" borderId="69" xfId="0" applyNumberFormat="1" applyFont="1" applyFill="1" applyBorder="1" applyAlignment="1">
      <alignment vertical="center"/>
    </xf>
    <xf numFmtId="3" fontId="6" fillId="59" borderId="71" xfId="870" applyNumberFormat="1" applyFont="1" applyFill="1" applyBorder="1" applyAlignment="1">
      <alignment horizontal="center" vertical="center"/>
    </xf>
    <xf numFmtId="3" fontId="6" fillId="59" borderId="70" xfId="870" applyNumberFormat="1" applyFont="1" applyFill="1" applyBorder="1" applyAlignment="1">
      <alignment horizontal="center" vertical="center"/>
    </xf>
    <xf numFmtId="3" fontId="6" fillId="59" borderId="69" xfId="870" applyNumberFormat="1" applyFont="1" applyFill="1" applyBorder="1" applyAlignment="1">
      <alignment horizontal="center" vertical="center"/>
    </xf>
    <xf numFmtId="3" fontId="7" fillId="59" borderId="68" xfId="870" applyNumberFormat="1" applyFont="1" applyFill="1" applyBorder="1" applyAlignment="1">
      <alignment horizontal="center" vertical="center"/>
    </xf>
    <xf numFmtId="3" fontId="7" fillId="59" borderId="57" xfId="878" applyNumberFormat="1" applyFont="1" applyFill="1" applyBorder="1"/>
    <xf numFmtId="3" fontId="7" fillId="59" borderId="56" xfId="878" applyNumberFormat="1" applyFont="1" applyFill="1" applyBorder="1"/>
    <xf numFmtId="3" fontId="7" fillId="59" borderId="108" xfId="878" applyNumberFormat="1" applyFont="1" applyFill="1" applyBorder="1"/>
    <xf numFmtId="3" fontId="7" fillId="59" borderId="54" xfId="878" applyNumberFormat="1" applyFont="1" applyFill="1" applyBorder="1"/>
    <xf numFmtId="9" fontId="7" fillId="58" borderId="83" xfId="2" applyFont="1" applyFill="1" applyBorder="1" applyAlignment="1">
      <alignment horizontal="right"/>
    </xf>
    <xf numFmtId="0" fontId="7" fillId="58" borderId="54" xfId="0" applyFont="1" applyFill="1" applyBorder="1" applyAlignment="1">
      <alignment horizontal="center" vertical="center" wrapText="1"/>
    </xf>
    <xf numFmtId="9" fontId="7" fillId="58" borderId="54" xfId="2" applyFont="1" applyFill="1" applyBorder="1" applyAlignment="1">
      <alignment horizontal="right" vertical="center" wrapText="1"/>
    </xf>
    <xf numFmtId="3" fontId="6" fillId="58" borderId="86" xfId="0" applyNumberFormat="1" applyFont="1" applyFill="1" applyBorder="1"/>
    <xf numFmtId="3" fontId="6" fillId="58" borderId="85" xfId="0" applyNumberFormat="1" applyFont="1" applyFill="1" applyBorder="1"/>
    <xf numFmtId="3" fontId="6" fillId="58" borderId="84" xfId="0" applyNumberFormat="1" applyFont="1" applyFill="1" applyBorder="1"/>
    <xf numFmtId="3" fontId="6" fillId="58" borderId="71" xfId="0" applyNumberFormat="1" applyFont="1" applyFill="1" applyBorder="1"/>
    <xf numFmtId="3" fontId="6" fillId="58" borderId="70" xfId="0" applyNumberFormat="1" applyFont="1" applyFill="1" applyBorder="1"/>
    <xf numFmtId="3" fontId="6" fillId="58" borderId="69" xfId="0" applyNumberFormat="1" applyFont="1" applyFill="1" applyBorder="1"/>
    <xf numFmtId="9" fontId="7" fillId="58" borderId="68" xfId="2" applyFont="1" applyFill="1" applyBorder="1" applyAlignment="1">
      <alignment horizontal="right"/>
    </xf>
    <xf numFmtId="3" fontId="6" fillId="58" borderId="61" xfId="0" applyNumberFormat="1" applyFont="1" applyFill="1" applyBorder="1"/>
    <xf numFmtId="3" fontId="6" fillId="58" borderId="60" xfId="0" applyNumberFormat="1" applyFont="1" applyFill="1" applyBorder="1"/>
    <xf numFmtId="3" fontId="6" fillId="58" borderId="59" xfId="0" applyNumberFormat="1" applyFont="1" applyFill="1" applyBorder="1"/>
    <xf numFmtId="9" fontId="7" fillId="58" borderId="58" xfId="2" applyFont="1" applyFill="1" applyBorder="1" applyAlignment="1">
      <alignment horizontal="right"/>
    </xf>
    <xf numFmtId="3" fontId="6" fillId="58" borderId="75" xfId="0" applyNumberFormat="1" applyFont="1" applyFill="1" applyBorder="1"/>
    <xf numFmtId="3" fontId="6" fillId="58" borderId="74" xfId="0" applyNumberFormat="1" applyFont="1" applyFill="1" applyBorder="1"/>
    <xf numFmtId="3" fontId="6" fillId="58" borderId="73" xfId="0" applyNumberFormat="1" applyFont="1" applyFill="1" applyBorder="1"/>
    <xf numFmtId="9" fontId="7" fillId="58" borderId="72" xfId="2" applyFont="1" applyFill="1" applyBorder="1" applyAlignment="1">
      <alignment horizontal="right"/>
    </xf>
    <xf numFmtId="9" fontId="7" fillId="58" borderId="72" xfId="2" applyFont="1" applyFill="1" applyBorder="1" applyAlignment="1">
      <alignment horizontal="right" vertical="center"/>
    </xf>
    <xf numFmtId="3" fontId="6" fillId="58" borderId="69" xfId="0" applyNumberFormat="1" applyFont="1" applyFill="1" applyBorder="1" applyAlignment="1">
      <alignment vertical="center"/>
    </xf>
    <xf numFmtId="9" fontId="7" fillId="58" borderId="68" xfId="2" applyFont="1" applyFill="1" applyBorder="1" applyAlignment="1">
      <alignment horizontal="right" vertical="center"/>
    </xf>
    <xf numFmtId="3" fontId="6" fillId="58" borderId="71" xfId="870" applyNumberFormat="1" applyFont="1" applyFill="1" applyBorder="1" applyAlignment="1">
      <alignment horizontal="center" vertical="center"/>
    </xf>
    <xf numFmtId="3" fontId="6" fillId="58" borderId="70" xfId="870" applyNumberFormat="1" applyFont="1" applyFill="1" applyBorder="1" applyAlignment="1">
      <alignment horizontal="center" vertical="center"/>
    </xf>
    <xf numFmtId="3" fontId="6" fillId="58" borderId="69" xfId="870" applyNumberFormat="1" applyFont="1" applyFill="1" applyBorder="1" applyAlignment="1">
      <alignment horizontal="center" vertical="center"/>
    </xf>
    <xf numFmtId="3" fontId="7" fillId="58" borderId="68" xfId="870" applyNumberFormat="1" applyFont="1" applyFill="1" applyBorder="1" applyAlignment="1">
      <alignment horizontal="center" vertical="center"/>
    </xf>
    <xf numFmtId="3" fontId="7" fillId="58" borderId="57" xfId="878" applyNumberFormat="1" applyFont="1" applyFill="1" applyBorder="1"/>
    <xf numFmtId="3" fontId="7" fillId="58" borderId="56" xfId="878" applyNumberFormat="1" applyFont="1" applyFill="1" applyBorder="1"/>
    <xf numFmtId="3" fontId="7" fillId="58" borderId="108" xfId="878" applyNumberFormat="1" applyFont="1" applyFill="1" applyBorder="1"/>
    <xf numFmtId="3" fontId="7" fillId="58" borderId="54" xfId="878" applyNumberFormat="1" applyFont="1" applyFill="1" applyBorder="1"/>
    <xf numFmtId="9" fontId="7" fillId="58" borderId="54" xfId="2" applyFont="1" applyFill="1" applyBorder="1" applyAlignment="1">
      <alignment horizontal="right"/>
    </xf>
    <xf numFmtId="0" fontId="7" fillId="58" borderId="43" xfId="0" applyFont="1" applyFill="1" applyBorder="1" applyAlignment="1">
      <alignment horizontal="center" vertical="center" wrapText="1"/>
    </xf>
    <xf numFmtId="0" fontId="7" fillId="58" borderId="42" xfId="0" applyFont="1" applyFill="1" applyBorder="1" applyAlignment="1">
      <alignment horizontal="center" vertical="center" wrapText="1"/>
    </xf>
    <xf numFmtId="0" fontId="7" fillId="58" borderId="89" xfId="0" applyFont="1" applyFill="1" applyBorder="1" applyAlignment="1">
      <alignment horizontal="center" vertical="center" wrapText="1"/>
    </xf>
    <xf numFmtId="165" fontId="7" fillId="33" borderId="107" xfId="870" applyNumberFormat="1" applyFont="1" applyFill="1" applyBorder="1"/>
    <xf numFmtId="165" fontId="7" fillId="33" borderId="0" xfId="870" applyNumberFormat="1" applyFont="1" applyFill="1" applyBorder="1"/>
    <xf numFmtId="165" fontId="7" fillId="62" borderId="11" xfId="3" applyNumberFormat="1" applyFont="1" applyFill="1" applyBorder="1" applyAlignment="1">
      <alignment horizontal="center" vertical="center" wrapText="1"/>
    </xf>
    <xf numFmtId="165" fontId="7" fillId="62" borderId="11" xfId="4" applyNumberFormat="1" applyFont="1" applyFill="1" applyBorder="1"/>
    <xf numFmtId="165" fontId="6" fillId="62" borderId="14" xfId="4" applyNumberFormat="1" applyFont="1" applyFill="1" applyBorder="1"/>
    <xf numFmtId="165" fontId="6" fillId="62" borderId="16" xfId="4" applyNumberFormat="1" applyFont="1" applyFill="1" applyBorder="1"/>
    <xf numFmtId="0" fontId="6" fillId="62" borderId="18" xfId="3" applyFont="1" applyFill="1" applyBorder="1"/>
    <xf numFmtId="3" fontId="7" fillId="62" borderId="11" xfId="4" applyNumberFormat="1" applyFont="1" applyFill="1" applyBorder="1"/>
    <xf numFmtId="165" fontId="6" fillId="62" borderId="21" xfId="4" applyNumberFormat="1" applyFont="1" applyFill="1" applyBorder="1"/>
    <xf numFmtId="3" fontId="6" fillId="62" borderId="18" xfId="4" applyNumberFormat="1" applyFont="1" applyFill="1" applyBorder="1"/>
    <xf numFmtId="165" fontId="6" fillId="62" borderId="18" xfId="4" applyNumberFormat="1" applyFont="1" applyFill="1" applyBorder="1"/>
    <xf numFmtId="165" fontId="6" fillId="62" borderId="23" xfId="4" applyNumberFormat="1" applyFont="1" applyFill="1" applyBorder="1"/>
    <xf numFmtId="165" fontId="7" fillId="62" borderId="12" xfId="3" applyNumberFormat="1" applyFont="1" applyFill="1" applyBorder="1" applyAlignment="1">
      <alignment horizontal="center" vertical="center" wrapText="1"/>
    </xf>
    <xf numFmtId="165" fontId="7" fillId="62" borderId="12" xfId="4" applyNumberFormat="1" applyFont="1" applyFill="1" applyBorder="1"/>
    <xf numFmtId="165" fontId="6" fillId="62" borderId="13" xfId="4" applyNumberFormat="1" applyFont="1" applyFill="1" applyBorder="1"/>
    <xf numFmtId="165" fontId="6" fillId="62" borderId="15" xfId="4" applyNumberFormat="1" applyFont="1" applyFill="1" applyBorder="1"/>
    <xf numFmtId="0" fontId="6" fillId="62" borderId="19" xfId="3" applyFont="1" applyFill="1" applyBorder="1"/>
    <xf numFmtId="165" fontId="6" fillId="62" borderId="20" xfId="4" applyNumberFormat="1" applyFont="1" applyFill="1" applyBorder="1"/>
    <xf numFmtId="3" fontId="7" fillId="62" borderId="12" xfId="4" applyNumberFormat="1" applyFont="1" applyFill="1" applyBorder="1"/>
    <xf numFmtId="3" fontId="6" fillId="62" borderId="19" xfId="4" applyNumberFormat="1" applyFont="1" applyFill="1" applyBorder="1"/>
    <xf numFmtId="165" fontId="6" fillId="62" borderId="19" xfId="4" applyNumberFormat="1" applyFont="1" applyFill="1" applyBorder="1"/>
    <xf numFmtId="165" fontId="6" fillId="62" borderId="24" xfId="4" applyNumberFormat="1" applyFont="1" applyFill="1" applyBorder="1"/>
    <xf numFmtId="0" fontId="7" fillId="62" borderId="43" xfId="1213" applyFont="1" applyFill="1" applyBorder="1" applyAlignment="1">
      <alignment horizontal="center" vertical="center" wrapText="1"/>
    </xf>
    <xf numFmtId="0" fontId="7" fillId="62" borderId="42" xfId="1213" applyFont="1" applyFill="1" applyBorder="1" applyAlignment="1">
      <alignment horizontal="center" vertical="center" wrapText="1"/>
    </xf>
    <xf numFmtId="0" fontId="7" fillId="62" borderId="89" xfId="1213" applyFont="1" applyFill="1" applyBorder="1" applyAlignment="1">
      <alignment horizontal="center" vertical="center" wrapText="1"/>
    </xf>
    <xf numFmtId="0" fontId="7" fillId="62" borderId="54" xfId="1213" applyFont="1" applyFill="1" applyBorder="1" applyAlignment="1">
      <alignment horizontal="center" vertical="center" wrapText="1"/>
    </xf>
    <xf numFmtId="3" fontId="6" fillId="62" borderId="86" xfId="1213" applyNumberFormat="1" applyFont="1" applyFill="1" applyBorder="1"/>
    <xf numFmtId="3" fontId="6" fillId="62" borderId="85" xfId="1213" applyNumberFormat="1" applyFont="1" applyFill="1" applyBorder="1"/>
    <xf numFmtId="3" fontId="6" fillId="62" borderId="84" xfId="1213" applyNumberFormat="1" applyFont="1" applyFill="1" applyBorder="1"/>
    <xf numFmtId="3" fontId="7" fillId="62" borderId="83" xfId="1213" applyNumberFormat="1" applyFont="1" applyFill="1" applyBorder="1"/>
    <xf numFmtId="3" fontId="6" fillId="62" borderId="71" xfId="1213" applyNumberFormat="1" applyFont="1" applyFill="1" applyBorder="1"/>
    <xf numFmtId="3" fontId="6" fillId="62" borderId="70" xfId="1213" applyNumberFormat="1" applyFont="1" applyFill="1" applyBorder="1"/>
    <xf numFmtId="3" fontId="6" fillId="62" borderId="69" xfId="1213" applyNumberFormat="1" applyFont="1" applyFill="1" applyBorder="1"/>
    <xf numFmtId="3" fontId="7" fillId="62" borderId="68" xfId="1213" applyNumberFormat="1" applyFont="1" applyFill="1" applyBorder="1"/>
    <xf numFmtId="3" fontId="6" fillId="62" borderId="61" xfId="1213" applyNumberFormat="1" applyFont="1" applyFill="1" applyBorder="1"/>
    <xf numFmtId="3" fontId="6" fillId="62" borderId="60" xfId="1213" applyNumberFormat="1" applyFont="1" applyFill="1" applyBorder="1"/>
    <xf numFmtId="3" fontId="6" fillId="62" borderId="59" xfId="1213" applyNumberFormat="1" applyFont="1" applyFill="1" applyBorder="1"/>
    <xf numFmtId="3" fontId="7" fillId="62" borderId="58" xfId="1213" applyNumberFormat="1" applyFont="1" applyFill="1" applyBorder="1"/>
    <xf numFmtId="3" fontId="6" fillId="62" borderId="75" xfId="1213" applyNumberFormat="1" applyFont="1" applyFill="1" applyBorder="1"/>
    <xf numFmtId="3" fontId="6" fillId="62" borderId="74" xfId="1213" applyNumberFormat="1" applyFont="1" applyFill="1" applyBorder="1"/>
    <xf numFmtId="3" fontId="6" fillId="62" borderId="73" xfId="1213" applyNumberFormat="1" applyFont="1" applyFill="1" applyBorder="1"/>
    <xf numFmtId="3" fontId="7" fillId="62" borderId="72" xfId="1213" applyNumberFormat="1" applyFont="1" applyFill="1" applyBorder="1"/>
    <xf numFmtId="3" fontId="6" fillId="62" borderId="71" xfId="870" applyNumberFormat="1" applyFont="1" applyFill="1" applyBorder="1"/>
    <xf numFmtId="3" fontId="6" fillId="62" borderId="70" xfId="870" applyNumberFormat="1" applyFont="1" applyFill="1" applyBorder="1"/>
    <xf numFmtId="3" fontId="6" fillId="62" borderId="69" xfId="870" applyNumberFormat="1" applyFont="1" applyFill="1" applyBorder="1"/>
    <xf numFmtId="3" fontId="7" fillId="62" borderId="68" xfId="870" applyNumberFormat="1" applyFont="1" applyFill="1" applyBorder="1"/>
    <xf numFmtId="3" fontId="6" fillId="62" borderId="61" xfId="870" applyNumberFormat="1" applyFont="1" applyFill="1" applyBorder="1"/>
    <xf numFmtId="3" fontId="6" fillId="62" borderId="60" xfId="870" applyNumberFormat="1" applyFont="1" applyFill="1" applyBorder="1"/>
    <xf numFmtId="3" fontId="6" fillId="62" borderId="59" xfId="870" applyNumberFormat="1" applyFont="1" applyFill="1" applyBorder="1"/>
    <xf numFmtId="3" fontId="7" fillId="62" borderId="58" xfId="870" applyNumberFormat="1" applyFont="1" applyFill="1" applyBorder="1"/>
    <xf numFmtId="3" fontId="6" fillId="62" borderId="51" xfId="870" applyNumberFormat="1" applyFont="1" applyFill="1" applyBorder="1"/>
    <xf numFmtId="3" fontId="6" fillId="62" borderId="50" xfId="870" applyNumberFormat="1" applyFont="1" applyFill="1" applyBorder="1"/>
    <xf numFmtId="3" fontId="6" fillId="62" borderId="52" xfId="870" applyNumberFormat="1" applyFont="1" applyFill="1" applyBorder="1"/>
    <xf numFmtId="3" fontId="7" fillId="62" borderId="48" xfId="870" applyNumberFormat="1" applyFont="1" applyFill="1" applyBorder="1"/>
    <xf numFmtId="3" fontId="6" fillId="62" borderId="75" xfId="870" applyNumberFormat="1" applyFont="1" applyFill="1" applyBorder="1"/>
    <xf numFmtId="3" fontId="6" fillId="62" borderId="74" xfId="870" applyNumberFormat="1" applyFont="1" applyFill="1" applyBorder="1"/>
    <xf numFmtId="3" fontId="6" fillId="62" borderId="73" xfId="870" applyNumberFormat="1" applyFont="1" applyFill="1" applyBorder="1"/>
    <xf numFmtId="3" fontId="7" fillId="62" borderId="72" xfId="870" applyNumberFormat="1" applyFont="1" applyFill="1" applyBorder="1"/>
    <xf numFmtId="3" fontId="6" fillId="62" borderId="80" xfId="870" applyNumberFormat="1" applyFont="1" applyFill="1" applyBorder="1"/>
    <xf numFmtId="3" fontId="6" fillId="62" borderId="79" xfId="870" applyNumberFormat="1" applyFont="1" applyFill="1" applyBorder="1"/>
    <xf numFmtId="3" fontId="6" fillId="62" borderId="78" xfId="870" applyNumberFormat="1" applyFont="1" applyFill="1" applyBorder="1"/>
    <xf numFmtId="3" fontId="6" fillId="62" borderId="73" xfId="870" applyNumberFormat="1" applyFont="1" applyFill="1" applyBorder="1" applyAlignment="1">
      <alignment vertical="center"/>
    </xf>
    <xf numFmtId="3" fontId="7" fillId="62" borderId="72" xfId="870" applyNumberFormat="1" applyFont="1" applyFill="1" applyBorder="1" applyAlignment="1">
      <alignment vertical="center"/>
    </xf>
    <xf numFmtId="3" fontId="6" fillId="62" borderId="69" xfId="1213" applyNumberFormat="1" applyFont="1" applyFill="1" applyBorder="1" applyAlignment="1">
      <alignment vertical="center"/>
    </xf>
    <xf numFmtId="3" fontId="7" fillId="62" borderId="68" xfId="1213" applyNumberFormat="1" applyFont="1" applyFill="1" applyBorder="1" applyAlignment="1">
      <alignment vertical="center"/>
    </xf>
    <xf numFmtId="3" fontId="6" fillId="62" borderId="92" xfId="870" applyNumberFormat="1" applyFont="1" applyFill="1" applyBorder="1"/>
    <xf numFmtId="3" fontId="6" fillId="62" borderId="94" xfId="870" applyNumberFormat="1" applyFont="1" applyFill="1" applyBorder="1"/>
    <xf numFmtId="3" fontId="6" fillId="62" borderId="91" xfId="870" applyNumberFormat="1" applyFont="1" applyFill="1" applyBorder="1"/>
    <xf numFmtId="3" fontId="7" fillId="62" borderId="93" xfId="870" applyNumberFormat="1" applyFont="1" applyFill="1" applyBorder="1"/>
    <xf numFmtId="3" fontId="7" fillId="62" borderId="43" xfId="870" applyNumberFormat="1" applyFont="1" applyFill="1" applyBorder="1"/>
    <xf numFmtId="3" fontId="7" fillId="62" borderId="42" xfId="870" applyNumberFormat="1" applyFont="1" applyFill="1" applyBorder="1"/>
    <xf numFmtId="3" fontId="7" fillId="62" borderId="41" xfId="870" applyNumberFormat="1" applyFont="1" applyFill="1" applyBorder="1"/>
    <xf numFmtId="3" fontId="7" fillId="62" borderId="40" xfId="870" applyNumberFormat="1" applyFont="1" applyFill="1" applyBorder="1"/>
    <xf numFmtId="0" fontId="7" fillId="62" borderId="43" xfId="0" applyFont="1" applyFill="1" applyBorder="1" applyAlignment="1">
      <alignment horizontal="center" vertical="center" wrapText="1"/>
    </xf>
    <xf numFmtId="0" fontId="7" fillId="62" borderId="42" xfId="0" applyFont="1" applyFill="1" applyBorder="1" applyAlignment="1">
      <alignment horizontal="center" vertical="center" wrapText="1"/>
    </xf>
    <xf numFmtId="0" fontId="7" fillId="62" borderId="89" xfId="0" applyFont="1" applyFill="1" applyBorder="1" applyAlignment="1">
      <alignment horizontal="center" vertical="center" wrapText="1"/>
    </xf>
    <xf numFmtId="0" fontId="7" fillId="62" borderId="40" xfId="0" applyFont="1" applyFill="1" applyBorder="1" applyAlignment="1">
      <alignment horizontal="center" vertical="center" wrapText="1"/>
    </xf>
    <xf numFmtId="0" fontId="7" fillId="62" borderId="88" xfId="0" applyFont="1" applyFill="1" applyBorder="1"/>
    <xf numFmtId="0" fontId="6" fillId="62" borderId="110" xfId="0" applyFont="1" applyFill="1" applyBorder="1"/>
    <xf numFmtId="3" fontId="6" fillId="62" borderId="86" xfId="0" applyNumberFormat="1" applyFont="1" applyFill="1" applyBorder="1"/>
    <xf numFmtId="3" fontId="6" fillId="62" borderId="85" xfId="0" applyNumberFormat="1" applyFont="1" applyFill="1" applyBorder="1"/>
    <xf numFmtId="3" fontId="6" fillId="62" borderId="84" xfId="0" applyNumberFormat="1" applyFont="1" applyFill="1" applyBorder="1"/>
    <xf numFmtId="3" fontId="7" fillId="62" borderId="83" xfId="0" applyNumberFormat="1" applyFont="1" applyFill="1" applyBorder="1"/>
    <xf numFmtId="0" fontId="7" fillId="62" borderId="17" xfId="0" applyFont="1" applyFill="1" applyBorder="1"/>
    <xf numFmtId="0" fontId="6" fillId="62" borderId="15" xfId="0" applyFont="1" applyFill="1" applyBorder="1"/>
    <xf numFmtId="3" fontId="6" fillId="62" borderId="71" xfId="0" applyNumberFormat="1" applyFont="1" applyFill="1" applyBorder="1"/>
    <xf numFmtId="3" fontId="6" fillId="62" borderId="70" xfId="0" applyNumberFormat="1" applyFont="1" applyFill="1" applyBorder="1"/>
    <xf numFmtId="3" fontId="6" fillId="62" borderId="69" xfId="0" applyNumberFormat="1" applyFont="1" applyFill="1" applyBorder="1"/>
    <xf numFmtId="3" fontId="7" fillId="62" borderId="68" xfId="0" applyNumberFormat="1" applyFont="1" applyFill="1" applyBorder="1"/>
    <xf numFmtId="0" fontId="6" fillId="62" borderId="62" xfId="0" applyFont="1" applyFill="1" applyBorder="1"/>
    <xf numFmtId="3" fontId="6" fillId="62" borderId="61" xfId="0" applyNumberFormat="1" applyFont="1" applyFill="1" applyBorder="1"/>
    <xf numFmtId="3" fontId="6" fillId="62" borderId="60" xfId="0" applyNumberFormat="1" applyFont="1" applyFill="1" applyBorder="1"/>
    <xf numFmtId="3" fontId="6" fillId="62" borderId="59" xfId="0" applyNumberFormat="1" applyFont="1" applyFill="1" applyBorder="1"/>
    <xf numFmtId="3" fontId="7" fillId="62" borderId="58" xfId="0" applyNumberFormat="1" applyFont="1" applyFill="1" applyBorder="1"/>
    <xf numFmtId="0" fontId="7" fillId="62" borderId="47" xfId="0" applyFont="1" applyFill="1" applyBorder="1"/>
    <xf numFmtId="0" fontId="6" fillId="62" borderId="13" xfId="0" applyFont="1" applyFill="1" applyBorder="1"/>
    <xf numFmtId="3" fontId="6" fillId="62" borderId="75" xfId="0" applyNumberFormat="1" applyFont="1" applyFill="1" applyBorder="1"/>
    <xf numFmtId="3" fontId="6" fillId="62" borderId="74" xfId="0" applyNumberFormat="1" applyFont="1" applyFill="1" applyBorder="1"/>
    <xf numFmtId="3" fontId="6" fillId="62" borderId="73" xfId="0" applyNumberFormat="1" applyFont="1" applyFill="1" applyBorder="1"/>
    <xf numFmtId="3" fontId="7" fillId="62" borderId="72" xfId="0" applyNumberFormat="1" applyFont="1" applyFill="1" applyBorder="1"/>
    <xf numFmtId="0" fontId="6" fillId="62" borderId="76" xfId="0" applyFont="1" applyFill="1" applyBorder="1"/>
    <xf numFmtId="0" fontId="6" fillId="62" borderId="22" xfId="0" applyFont="1" applyFill="1" applyBorder="1"/>
    <xf numFmtId="3" fontId="6" fillId="62" borderId="69" xfId="0" applyNumberFormat="1" applyFont="1" applyFill="1" applyBorder="1" applyAlignment="1">
      <alignment vertical="center"/>
    </xf>
    <xf numFmtId="3" fontId="7" fillId="62" borderId="68" xfId="0" applyNumberFormat="1" applyFont="1" applyFill="1" applyBorder="1" applyAlignment="1">
      <alignment vertical="center"/>
    </xf>
    <xf numFmtId="3" fontId="6" fillId="62" borderId="71" xfId="870" applyNumberFormat="1" applyFont="1" applyFill="1" applyBorder="1" applyAlignment="1">
      <alignment horizontal="center" vertical="center"/>
    </xf>
    <xf numFmtId="3" fontId="6" fillId="62" borderId="70" xfId="870" applyNumberFormat="1" applyFont="1" applyFill="1" applyBorder="1" applyAlignment="1">
      <alignment horizontal="center" vertical="center"/>
    </xf>
    <xf numFmtId="3" fontId="6" fillId="62" borderId="69" xfId="870" applyNumberFormat="1" applyFont="1" applyFill="1" applyBorder="1" applyAlignment="1">
      <alignment horizontal="center" vertical="center"/>
    </xf>
    <xf numFmtId="3" fontId="7" fillId="62" borderId="68" xfId="870" applyNumberFormat="1" applyFont="1" applyFill="1" applyBorder="1" applyAlignment="1">
      <alignment horizontal="center" vertical="center"/>
    </xf>
    <xf numFmtId="0" fontId="6" fillId="62" borderId="17" xfId="0" applyFont="1" applyFill="1" applyBorder="1"/>
    <xf numFmtId="3" fontId="6" fillId="62" borderId="51" xfId="870" applyNumberFormat="1" applyFont="1" applyFill="1" applyBorder="1" applyAlignment="1">
      <alignment horizontal="center"/>
    </xf>
    <xf numFmtId="3" fontId="6" fillId="62" borderId="52" xfId="870" applyNumberFormat="1" applyFont="1" applyFill="1" applyBorder="1" applyAlignment="1">
      <alignment horizontal="center"/>
    </xf>
    <xf numFmtId="0" fontId="7" fillId="62" borderId="17" xfId="0" applyFont="1" applyFill="1" applyBorder="1" applyAlignment="1">
      <alignment wrapText="1"/>
    </xf>
    <xf numFmtId="3" fontId="6" fillId="62" borderId="67" xfId="870" applyNumberFormat="1" applyFont="1" applyFill="1" applyBorder="1" applyAlignment="1">
      <alignment horizontal="center"/>
    </xf>
    <xf numFmtId="3" fontId="6" fillId="62" borderId="65" xfId="870" applyNumberFormat="1" applyFont="1" applyFill="1" applyBorder="1" applyAlignment="1">
      <alignment horizontal="center"/>
    </xf>
    <xf numFmtId="0" fontId="7" fillId="62" borderId="53" xfId="0" applyFont="1" applyFill="1" applyBorder="1" applyAlignment="1">
      <alignment wrapText="1"/>
    </xf>
    <xf numFmtId="3" fontId="6" fillId="62" borderId="57" xfId="870" applyNumberFormat="1" applyFont="1" applyFill="1" applyBorder="1" applyAlignment="1">
      <alignment horizontal="center"/>
    </xf>
    <xf numFmtId="3" fontId="6" fillId="62" borderId="55" xfId="870" applyNumberFormat="1" applyFont="1" applyFill="1" applyBorder="1" applyAlignment="1">
      <alignment horizontal="center"/>
    </xf>
    <xf numFmtId="0" fontId="57" fillId="62" borderId="12" xfId="1213" applyNumberFormat="1" applyFont="1" applyFill="1" applyBorder="1" applyAlignment="1">
      <alignment horizontal="right"/>
    </xf>
    <xf numFmtId="0" fontId="57" fillId="62" borderId="35" xfId="1213" applyNumberFormat="1" applyFont="1" applyFill="1" applyBorder="1" applyAlignment="1">
      <alignment horizontal="right"/>
    </xf>
    <xf numFmtId="3" fontId="57" fillId="62" borderId="35" xfId="1213" applyNumberFormat="1" applyFont="1" applyFill="1" applyBorder="1" applyAlignment="1">
      <alignment horizontal="right"/>
    </xf>
    <xf numFmtId="0" fontId="60" fillId="62" borderId="40" xfId="1213" applyNumberFormat="1" applyFont="1" applyFill="1" applyBorder="1" applyAlignment="1">
      <alignment horizontal="right"/>
    </xf>
    <xf numFmtId="3" fontId="58" fillId="62" borderId="82" xfId="1213" applyNumberFormat="1" applyFont="1" applyFill="1" applyBorder="1"/>
    <xf numFmtId="3" fontId="58" fillId="62" borderId="37" xfId="1213" applyNumberFormat="1" applyFont="1" applyFill="1" applyBorder="1"/>
    <xf numFmtId="1" fontId="58" fillId="62" borderId="37" xfId="1213" applyNumberFormat="1" applyFont="1" applyFill="1" applyBorder="1"/>
    <xf numFmtId="3" fontId="62" fillId="62" borderId="48" xfId="1213" applyNumberFormat="1" applyFont="1" applyFill="1" applyBorder="1"/>
    <xf numFmtId="3" fontId="58" fillId="62" borderId="19" xfId="1213" applyNumberFormat="1" applyFont="1" applyFill="1" applyBorder="1"/>
    <xf numFmtId="3" fontId="58" fillId="62" borderId="0" xfId="1213" applyNumberFormat="1" applyFont="1" applyFill="1" applyBorder="1"/>
    <xf numFmtId="1" fontId="58" fillId="62" borderId="0" xfId="1213" applyNumberFormat="1" applyFont="1" applyFill="1" applyBorder="1"/>
    <xf numFmtId="3" fontId="62" fillId="62" borderId="64" xfId="1213" applyNumberFormat="1" applyFont="1" applyFill="1" applyBorder="1"/>
    <xf numFmtId="3" fontId="58" fillId="62" borderId="96" xfId="1213" applyNumberFormat="1" applyFont="1" applyFill="1" applyBorder="1"/>
    <xf numFmtId="3" fontId="58" fillId="62" borderId="34" xfId="1213" applyNumberFormat="1" applyFont="1" applyFill="1" applyBorder="1"/>
    <xf numFmtId="1" fontId="58" fillId="62" borderId="34" xfId="1213" applyNumberFormat="1" applyFont="1" applyFill="1" applyBorder="1"/>
    <xf numFmtId="3" fontId="62" fillId="62" borderId="54" xfId="1213" applyNumberFormat="1" applyFont="1" applyFill="1" applyBorder="1"/>
    <xf numFmtId="3" fontId="58" fillId="62" borderId="12" xfId="1213" applyNumberFormat="1" applyFont="1" applyFill="1" applyBorder="1"/>
    <xf numFmtId="3" fontId="58" fillId="62" borderId="35" xfId="1213" applyNumberFormat="1" applyFont="1" applyFill="1" applyBorder="1"/>
    <xf numFmtId="1" fontId="58" fillId="62" borderId="35" xfId="1213" applyNumberFormat="1" applyFont="1" applyFill="1" applyBorder="1"/>
    <xf numFmtId="3" fontId="62" fillId="62" borderId="40" xfId="1213" applyNumberFormat="1" applyFont="1" applyFill="1" applyBorder="1"/>
    <xf numFmtId="1" fontId="58" fillId="62" borderId="96" xfId="1213" applyNumberFormat="1" applyFont="1" applyFill="1" applyBorder="1"/>
    <xf numFmtId="1" fontId="59" fillId="62" borderId="82" xfId="1213" applyNumberFormat="1" applyFont="1" applyFill="1" applyBorder="1"/>
    <xf numFmtId="1" fontId="59" fillId="62" borderId="37" xfId="1213" applyNumberFormat="1" applyFont="1" applyFill="1" applyBorder="1"/>
    <xf numFmtId="3" fontId="59" fillId="62" borderId="37" xfId="1213" applyNumberFormat="1" applyFont="1" applyFill="1" applyBorder="1"/>
    <xf numFmtId="1" fontId="59" fillId="62" borderId="19" xfId="1213" applyNumberFormat="1" applyFont="1" applyFill="1" applyBorder="1"/>
    <xf numFmtId="1" fontId="59" fillId="62" borderId="0" xfId="1213" applyNumberFormat="1" applyFont="1" applyFill="1" applyBorder="1"/>
    <xf numFmtId="3" fontId="59" fillId="62" borderId="0" xfId="1213" applyNumberFormat="1" applyFont="1" applyFill="1" applyBorder="1"/>
    <xf numFmtId="1" fontId="59" fillId="62" borderId="96" xfId="1213" applyNumberFormat="1" applyFont="1" applyFill="1" applyBorder="1"/>
    <xf numFmtId="1" fontId="59" fillId="62" borderId="34" xfId="1213" applyNumberFormat="1" applyFont="1" applyFill="1" applyBorder="1"/>
    <xf numFmtId="3" fontId="59" fillId="62" borderId="34" xfId="1213" applyNumberFormat="1" applyFont="1" applyFill="1" applyBorder="1"/>
    <xf numFmtId="0" fontId="6" fillId="62" borderId="34" xfId="1213" applyFont="1" applyFill="1" applyBorder="1"/>
    <xf numFmtId="0" fontId="3" fillId="62" borderId="54" xfId="0" applyFont="1" applyFill="1" applyBorder="1"/>
    <xf numFmtId="166" fontId="7" fillId="62" borderId="12" xfId="1" applyNumberFormat="1" applyFont="1" applyFill="1" applyBorder="1"/>
    <xf numFmtId="166" fontId="7" fillId="62" borderId="35" xfId="1" applyNumberFormat="1" applyFont="1" applyFill="1" applyBorder="1"/>
    <xf numFmtId="166" fontId="7" fillId="62" borderId="40" xfId="1" applyNumberFormat="1" applyFont="1" applyFill="1" applyBorder="1"/>
    <xf numFmtId="165" fontId="6" fillId="57" borderId="76" xfId="4" applyNumberFormat="1" applyFont="1" applyFill="1" applyBorder="1"/>
    <xf numFmtId="0" fontId="4" fillId="62" borderId="0" xfId="3" applyFill="1"/>
    <xf numFmtId="167" fontId="63" fillId="57" borderId="82" xfId="0" applyNumberFormat="1" applyFont="1" applyFill="1" applyBorder="1" applyAlignment="1">
      <alignment horizontal="right" vertical="top" wrapText="1"/>
    </xf>
    <xf numFmtId="167" fontId="63" fillId="57" borderId="37" xfId="0" applyNumberFormat="1" applyFont="1" applyFill="1" applyBorder="1" applyAlignment="1">
      <alignment horizontal="right" vertical="top" wrapText="1"/>
    </xf>
    <xf numFmtId="168" fontId="63" fillId="57" borderId="37" xfId="0" applyNumberFormat="1" applyFont="1" applyFill="1" applyBorder="1" applyAlignment="1">
      <alignment horizontal="right" vertical="top" wrapText="1"/>
    </xf>
    <xf numFmtId="167" fontId="63" fillId="57" borderId="19" xfId="0" applyNumberFormat="1" applyFont="1" applyFill="1" applyBorder="1" applyAlignment="1">
      <alignment horizontal="right" vertical="top" wrapText="1"/>
    </xf>
    <xf numFmtId="167" fontId="63" fillId="57" borderId="96" xfId="0" applyNumberFormat="1" applyFont="1" applyFill="1" applyBorder="1" applyAlignment="1">
      <alignment horizontal="right" vertical="top" wrapText="1"/>
    </xf>
    <xf numFmtId="168" fontId="63" fillId="57" borderId="34" xfId="0" applyNumberFormat="1" applyFont="1" applyFill="1" applyBorder="1" applyAlignment="1">
      <alignment horizontal="right" vertical="top" wrapText="1"/>
    </xf>
    <xf numFmtId="168" fontId="63" fillId="57" borderId="19" xfId="0" applyNumberFormat="1" applyFont="1" applyFill="1" applyBorder="1" applyAlignment="1">
      <alignment horizontal="right" vertical="top" wrapText="1"/>
    </xf>
    <xf numFmtId="168" fontId="63" fillId="57" borderId="96" xfId="0" applyNumberFormat="1" applyFont="1" applyFill="1" applyBorder="1" applyAlignment="1">
      <alignment horizontal="right" vertical="top" wrapText="1"/>
    </xf>
    <xf numFmtId="0" fontId="64" fillId="59" borderId="82" xfId="0" applyFont="1" applyFill="1" applyBorder="1" applyAlignment="1">
      <alignment horizontal="right" vertical="top" wrapText="1"/>
    </xf>
    <xf numFmtId="167" fontId="63" fillId="59" borderId="37" xfId="0" applyNumberFormat="1" applyFont="1" applyFill="1" applyBorder="1" applyAlignment="1">
      <alignment horizontal="right" vertical="top" wrapText="1"/>
    </xf>
    <xf numFmtId="168" fontId="63" fillId="59" borderId="37" xfId="0" applyNumberFormat="1" applyFont="1" applyFill="1" applyBorder="1" applyAlignment="1">
      <alignment horizontal="right" vertical="top" wrapText="1"/>
    </xf>
    <xf numFmtId="167" fontId="63" fillId="59" borderId="48" xfId="0" applyNumberFormat="1" applyFont="1" applyFill="1" applyBorder="1" applyAlignment="1">
      <alignment horizontal="right" vertical="top" wrapText="1"/>
    </xf>
    <xf numFmtId="167" fontId="63" fillId="59" borderId="19" xfId="0" applyNumberFormat="1" applyFont="1" applyFill="1" applyBorder="1" applyAlignment="1">
      <alignment horizontal="right" vertical="top" wrapText="1"/>
    </xf>
    <xf numFmtId="0" fontId="58" fillId="59" borderId="96" xfId="0" applyFont="1" applyFill="1" applyBorder="1" applyAlignment="1">
      <alignment horizontal="right" vertical="top" wrapText="1"/>
    </xf>
    <xf numFmtId="167" fontId="63" fillId="59" borderId="34" xfId="0" applyNumberFormat="1" applyFont="1" applyFill="1" applyBorder="1" applyAlignment="1">
      <alignment horizontal="right" vertical="top" wrapText="1"/>
    </xf>
    <xf numFmtId="168" fontId="63" fillId="59" borderId="34" xfId="0" applyNumberFormat="1" applyFont="1" applyFill="1" applyBorder="1" applyAlignment="1">
      <alignment horizontal="right" vertical="top" wrapText="1"/>
    </xf>
    <xf numFmtId="167" fontId="63" fillId="59" borderId="54" xfId="0" applyNumberFormat="1" applyFont="1" applyFill="1" applyBorder="1" applyAlignment="1">
      <alignment horizontal="right" vertical="top" wrapText="1"/>
    </xf>
    <xf numFmtId="167" fontId="63" fillId="59" borderId="82" xfId="0" applyNumberFormat="1" applyFont="1" applyFill="1" applyBorder="1" applyAlignment="1">
      <alignment horizontal="right" vertical="top" wrapText="1"/>
    </xf>
    <xf numFmtId="167" fontId="63" fillId="59" borderId="96" xfId="0" applyNumberFormat="1" applyFont="1" applyFill="1" applyBorder="1" applyAlignment="1">
      <alignment horizontal="right" vertical="top" wrapText="1"/>
    </xf>
    <xf numFmtId="168" fontId="63" fillId="59" borderId="96" xfId="0" applyNumberFormat="1" applyFont="1" applyFill="1" applyBorder="1" applyAlignment="1">
      <alignment horizontal="right" vertical="top" wrapText="1"/>
    </xf>
    <xf numFmtId="0" fontId="58" fillId="59" borderId="19" xfId="0" applyFont="1" applyFill="1" applyBorder="1" applyAlignment="1">
      <alignment horizontal="right" vertical="top" wrapText="1"/>
    </xf>
    <xf numFmtId="0" fontId="0" fillId="59" borderId="82" xfId="0" applyFill="1" applyBorder="1"/>
    <xf numFmtId="0" fontId="0" fillId="59" borderId="37" xfId="0" applyFill="1" applyBorder="1"/>
    <xf numFmtId="0" fontId="3" fillId="59" borderId="48" xfId="0" applyFont="1" applyFill="1" applyBorder="1"/>
    <xf numFmtId="168" fontId="63" fillId="59" borderId="19" xfId="0" applyNumberFormat="1" applyFont="1" applyFill="1" applyBorder="1" applyAlignment="1">
      <alignment horizontal="right" vertical="top" wrapText="1"/>
    </xf>
    <xf numFmtId="167" fontId="63" fillId="58" borderId="82" xfId="0" applyNumberFormat="1" applyFont="1" applyFill="1" applyBorder="1" applyAlignment="1">
      <alignment horizontal="right" vertical="top" wrapText="1"/>
    </xf>
    <xf numFmtId="167" fontId="63" fillId="58" borderId="37" xfId="0" applyNumberFormat="1" applyFont="1" applyFill="1" applyBorder="1" applyAlignment="1">
      <alignment horizontal="right" vertical="top" wrapText="1"/>
    </xf>
    <xf numFmtId="168" fontId="63" fillId="58" borderId="37" xfId="0" applyNumberFormat="1" applyFont="1" applyFill="1" applyBorder="1" applyAlignment="1">
      <alignment horizontal="right" vertical="top" wrapText="1"/>
    </xf>
    <xf numFmtId="167" fontId="63" fillId="58" borderId="109" xfId="0" applyNumberFormat="1" applyFont="1" applyFill="1" applyBorder="1" applyAlignment="1">
      <alignment horizontal="right" vertical="top" wrapText="1"/>
    </xf>
    <xf numFmtId="168" fontId="63" fillId="58" borderId="34" xfId="0" applyNumberFormat="1" applyFont="1" applyFill="1" applyBorder="1" applyAlignment="1">
      <alignment horizontal="right" vertical="top" wrapText="1"/>
    </xf>
    <xf numFmtId="9" fontId="63" fillId="58" borderId="53" xfId="2" applyFont="1" applyFill="1" applyBorder="1" applyAlignment="1">
      <alignment horizontal="right" vertical="top" wrapText="1"/>
    </xf>
    <xf numFmtId="168" fontId="63" fillId="58" borderId="96" xfId="0" applyNumberFormat="1" applyFont="1" applyFill="1" applyBorder="1" applyAlignment="1">
      <alignment horizontal="right" vertical="top" wrapText="1"/>
    </xf>
    <xf numFmtId="167" fontId="63" fillId="59" borderId="12" xfId="0" applyNumberFormat="1" applyFont="1" applyFill="1" applyBorder="1" applyAlignment="1">
      <alignment horizontal="right" vertical="top" wrapText="1"/>
    </xf>
    <xf numFmtId="167" fontId="63" fillId="59" borderId="35" xfId="0" applyNumberFormat="1" applyFont="1" applyFill="1" applyBorder="1" applyAlignment="1">
      <alignment horizontal="right" vertical="top" wrapText="1"/>
    </xf>
    <xf numFmtId="167" fontId="63" fillId="59" borderId="40" xfId="0" applyNumberFormat="1" applyFont="1" applyFill="1" applyBorder="1" applyAlignment="1">
      <alignment horizontal="right" vertical="top" wrapText="1"/>
    </xf>
    <xf numFmtId="3" fontId="6" fillId="57" borderId="0" xfId="1213" applyNumberFormat="1" applyFont="1" applyFill="1" applyBorder="1"/>
    <xf numFmtId="3" fontId="6" fillId="57" borderId="0" xfId="878" applyNumberFormat="1" applyFont="1" applyFill="1" applyBorder="1"/>
    <xf numFmtId="3" fontId="6" fillId="57" borderId="0" xfId="878" applyNumberFormat="1" applyFont="1" applyFill="1" applyBorder="1" applyAlignment="1">
      <alignment vertical="center"/>
    </xf>
    <xf numFmtId="3" fontId="6" fillId="57" borderId="0" xfId="1213" applyNumberFormat="1" applyFont="1" applyFill="1" applyBorder="1" applyAlignment="1">
      <alignment vertical="center"/>
    </xf>
    <xf numFmtId="0" fontId="7" fillId="57" borderId="51" xfId="1213" applyFont="1" applyFill="1" applyBorder="1" applyAlignment="1">
      <alignment horizontal="center" vertical="center" wrapText="1"/>
    </xf>
    <xf numFmtId="0" fontId="7" fillId="57" borderId="50" xfId="1213" applyFont="1" applyFill="1" applyBorder="1" applyAlignment="1">
      <alignment horizontal="center" vertical="center" wrapText="1"/>
    </xf>
    <xf numFmtId="0" fontId="7" fillId="57" borderId="48" xfId="1213" applyFont="1" applyFill="1" applyBorder="1" applyAlignment="1">
      <alignment horizontal="center" vertical="center" wrapText="1"/>
    </xf>
    <xf numFmtId="3" fontId="6" fillId="57" borderId="37" xfId="1213" applyNumberFormat="1" applyFont="1" applyFill="1" applyBorder="1"/>
    <xf numFmtId="3" fontId="6" fillId="57" borderId="34" xfId="1213" applyNumberFormat="1" applyFont="1" applyFill="1" applyBorder="1"/>
    <xf numFmtId="3" fontId="6" fillId="57" borderId="34" xfId="878" applyNumberFormat="1" applyFont="1" applyFill="1" applyBorder="1"/>
    <xf numFmtId="3" fontId="6" fillId="57" borderId="37" xfId="878" applyNumberFormat="1" applyFont="1" applyFill="1" applyBorder="1"/>
    <xf numFmtId="3" fontId="6" fillId="57" borderId="34" xfId="1213" applyNumberFormat="1" applyFont="1" applyFill="1" applyBorder="1" applyAlignment="1">
      <alignment vertical="center"/>
    </xf>
    <xf numFmtId="3" fontId="6" fillId="57" borderId="37" xfId="1213" applyNumberFormat="1" applyFont="1" applyFill="1" applyBorder="1" applyAlignment="1">
      <alignment vertical="center"/>
    </xf>
    <xf numFmtId="3" fontId="7" fillId="57" borderId="35" xfId="878" applyNumberFormat="1" applyFont="1" applyFill="1" applyBorder="1"/>
    <xf numFmtId="0" fontId="7" fillId="0" borderId="53" xfId="1213" applyFont="1" applyBorder="1"/>
    <xf numFmtId="0" fontId="7" fillId="0" borderId="47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7" fillId="0" borderId="53" xfId="0" applyFont="1" applyFill="1" applyBorder="1" applyAlignment="1">
      <alignment horizontal="left" vertical="top"/>
    </xf>
    <xf numFmtId="0" fontId="70" fillId="0" borderId="47" xfId="0" applyFont="1" applyFill="1" applyBorder="1" applyAlignment="1">
      <alignment horizontal="left" vertical="top"/>
    </xf>
    <xf numFmtId="0" fontId="3" fillId="0" borderId="53" xfId="0" applyFont="1" applyFill="1" applyBorder="1" applyAlignment="1">
      <alignment horizontal="left" vertical="top"/>
    </xf>
    <xf numFmtId="0" fontId="6" fillId="0" borderId="17" xfId="1213" applyFont="1" applyBorder="1"/>
    <xf numFmtId="0" fontId="6" fillId="0" borderId="53" xfId="1213" applyFont="1" applyBorder="1"/>
    <xf numFmtId="0" fontId="6" fillId="0" borderId="53" xfId="1213" applyFont="1" applyFill="1" applyBorder="1"/>
    <xf numFmtId="0" fontId="6" fillId="0" borderId="47" xfId="1213" applyFont="1" applyFill="1" applyBorder="1"/>
    <xf numFmtId="0" fontId="6" fillId="0" borderId="17" xfId="1213" applyFont="1" applyFill="1" applyBorder="1"/>
    <xf numFmtId="167" fontId="68" fillId="0" borderId="47" xfId="0" applyNumberFormat="1" applyFont="1" applyFill="1" applyBorder="1" applyAlignment="1">
      <alignment horizontal="left" vertical="top"/>
    </xf>
    <xf numFmtId="167" fontId="68" fillId="0" borderId="17" xfId="0" applyNumberFormat="1" applyFont="1" applyFill="1" applyBorder="1" applyAlignment="1">
      <alignment horizontal="left" vertical="top"/>
    </xf>
    <xf numFmtId="167" fontId="68" fillId="0" borderId="53" xfId="0" applyNumberFormat="1" applyFont="1" applyFill="1" applyBorder="1" applyAlignment="1">
      <alignment horizontal="left" vertical="top"/>
    </xf>
    <xf numFmtId="3" fontId="7" fillId="57" borderId="12" xfId="878" applyNumberFormat="1" applyFont="1" applyFill="1" applyBorder="1"/>
    <xf numFmtId="0" fontId="7" fillId="57" borderId="49" xfId="1213" applyFont="1" applyFill="1" applyBorder="1" applyAlignment="1">
      <alignment horizontal="center" vertical="center" wrapText="1"/>
    </xf>
    <xf numFmtId="3" fontId="7" fillId="57" borderId="48" xfId="1213" applyNumberFormat="1" applyFont="1" applyFill="1" applyBorder="1"/>
    <xf numFmtId="3" fontId="7" fillId="57" borderId="64" xfId="1213" applyNumberFormat="1" applyFont="1" applyFill="1" applyBorder="1"/>
    <xf numFmtId="3" fontId="7" fillId="57" borderId="54" xfId="1213" applyNumberFormat="1" applyFont="1" applyFill="1" applyBorder="1"/>
    <xf numFmtId="3" fontId="7" fillId="57" borderId="64" xfId="878" applyNumberFormat="1" applyFont="1" applyFill="1" applyBorder="1"/>
    <xf numFmtId="3" fontId="7" fillId="57" borderId="54" xfId="878" applyNumberFormat="1" applyFont="1" applyFill="1" applyBorder="1"/>
    <xf numFmtId="0" fontId="7" fillId="59" borderId="51" xfId="1213" applyFont="1" applyFill="1" applyBorder="1" applyAlignment="1">
      <alignment horizontal="center" vertical="center" wrapText="1"/>
    </xf>
    <xf numFmtId="0" fontId="7" fillId="59" borderId="50" xfId="1213" applyFont="1" applyFill="1" applyBorder="1" applyAlignment="1">
      <alignment horizontal="center" vertical="center" wrapText="1"/>
    </xf>
    <xf numFmtId="0" fontId="7" fillId="59" borderId="49" xfId="1213" applyFont="1" applyFill="1" applyBorder="1" applyAlignment="1">
      <alignment horizontal="center" vertical="center" wrapText="1"/>
    </xf>
    <xf numFmtId="3" fontId="6" fillId="59" borderId="82" xfId="1213" applyNumberFormat="1" applyFont="1" applyFill="1" applyBorder="1"/>
    <xf numFmtId="3" fontId="6" fillId="59" borderId="37" xfId="1213" applyNumberFormat="1" applyFont="1" applyFill="1" applyBorder="1"/>
    <xf numFmtId="3" fontId="6" fillId="59" borderId="19" xfId="1213" applyNumberFormat="1" applyFont="1" applyFill="1" applyBorder="1"/>
    <xf numFmtId="3" fontId="6" fillId="59" borderId="0" xfId="1213" applyNumberFormat="1" applyFont="1" applyFill="1" applyBorder="1"/>
    <xf numFmtId="3" fontId="6" fillId="59" borderId="96" xfId="1213" applyNumberFormat="1" applyFont="1" applyFill="1" applyBorder="1"/>
    <xf numFmtId="3" fontId="6" fillId="59" borderId="34" xfId="1213" applyNumberFormat="1" applyFont="1" applyFill="1" applyBorder="1"/>
    <xf numFmtId="3" fontId="6" fillId="59" borderId="19" xfId="878" applyNumberFormat="1" applyFont="1" applyFill="1" applyBorder="1"/>
    <xf numFmtId="3" fontId="6" fillId="59" borderId="0" xfId="878" applyNumberFormat="1" applyFont="1" applyFill="1" applyBorder="1"/>
    <xf numFmtId="3" fontId="6" fillId="59" borderId="96" xfId="878" applyNumberFormat="1" applyFont="1" applyFill="1" applyBorder="1"/>
    <xf numFmtId="3" fontId="6" fillId="59" borderId="34" xfId="878" applyNumberFormat="1" applyFont="1" applyFill="1" applyBorder="1"/>
    <xf numFmtId="3" fontId="6" fillId="59" borderId="82" xfId="878" applyNumberFormat="1" applyFont="1" applyFill="1" applyBorder="1"/>
    <xf numFmtId="3" fontId="6" fillId="59" borderId="37" xfId="878" applyNumberFormat="1" applyFont="1" applyFill="1" applyBorder="1"/>
    <xf numFmtId="3" fontId="6" fillId="59" borderId="0" xfId="878" applyNumberFormat="1" applyFont="1" applyFill="1" applyBorder="1" applyAlignment="1">
      <alignment vertical="center"/>
    </xf>
    <xf numFmtId="3" fontId="6" fillId="59" borderId="34" xfId="1213" applyNumberFormat="1" applyFont="1" applyFill="1" applyBorder="1" applyAlignment="1">
      <alignment vertical="center"/>
    </xf>
    <xf numFmtId="3" fontId="6" fillId="59" borderId="37" xfId="1213" applyNumberFormat="1" applyFont="1" applyFill="1" applyBorder="1" applyAlignment="1">
      <alignment vertical="center"/>
    </xf>
    <xf numFmtId="3" fontId="6" fillId="59" borderId="0" xfId="1213" applyNumberFormat="1" applyFont="1" applyFill="1" applyBorder="1" applyAlignment="1">
      <alignment vertical="center"/>
    </xf>
    <xf numFmtId="3" fontId="7" fillId="59" borderId="12" xfId="878" applyNumberFormat="1" applyFont="1" applyFill="1" applyBorder="1"/>
    <xf numFmtId="3" fontId="7" fillId="59" borderId="35" xfId="878" applyNumberFormat="1" applyFont="1" applyFill="1" applyBorder="1"/>
    <xf numFmtId="0" fontId="7" fillId="58" borderId="51" xfId="1213" applyFont="1" applyFill="1" applyBorder="1" applyAlignment="1">
      <alignment horizontal="center" vertical="center" wrapText="1"/>
    </xf>
    <xf numFmtId="0" fontId="7" fillId="58" borderId="50" xfId="1213" applyFont="1" applyFill="1" applyBorder="1" applyAlignment="1">
      <alignment horizontal="center" vertical="center" wrapText="1"/>
    </xf>
    <xf numFmtId="0" fontId="7" fillId="58" borderId="49" xfId="1213" applyFont="1" applyFill="1" applyBorder="1" applyAlignment="1">
      <alignment horizontal="center" vertical="center" wrapText="1"/>
    </xf>
    <xf numFmtId="3" fontId="6" fillId="58" borderId="82" xfId="1213" applyNumberFormat="1" applyFont="1" applyFill="1" applyBorder="1"/>
    <xf numFmtId="3" fontId="6" fillId="58" borderId="37" xfId="1213" applyNumberFormat="1" applyFont="1" applyFill="1" applyBorder="1"/>
    <xf numFmtId="3" fontId="6" fillId="58" borderId="19" xfId="1213" applyNumberFormat="1" applyFont="1" applyFill="1" applyBorder="1"/>
    <xf numFmtId="3" fontId="6" fillId="58" borderId="0" xfId="1213" applyNumberFormat="1" applyFont="1" applyFill="1" applyBorder="1"/>
    <xf numFmtId="3" fontId="6" fillId="58" borderId="96" xfId="1213" applyNumberFormat="1" applyFont="1" applyFill="1" applyBorder="1"/>
    <xf numFmtId="3" fontId="6" fillId="58" borderId="34" xfId="1213" applyNumberFormat="1" applyFont="1" applyFill="1" applyBorder="1"/>
    <xf numFmtId="3" fontId="6" fillId="58" borderId="19" xfId="878" applyNumberFormat="1" applyFont="1" applyFill="1" applyBorder="1"/>
    <xf numFmtId="3" fontId="6" fillId="58" borderId="0" xfId="878" applyNumberFormat="1" applyFont="1" applyFill="1" applyBorder="1"/>
    <xf numFmtId="3" fontId="6" fillId="58" borderId="96" xfId="878" applyNumberFormat="1" applyFont="1" applyFill="1" applyBorder="1"/>
    <xf numFmtId="3" fontId="6" fillId="58" borderId="34" xfId="878" applyNumberFormat="1" applyFont="1" applyFill="1" applyBorder="1"/>
    <xf numFmtId="3" fontId="6" fillId="58" borderId="82" xfId="878" applyNumberFormat="1" applyFont="1" applyFill="1" applyBorder="1"/>
    <xf numFmtId="3" fontId="6" fillId="58" borderId="37" xfId="878" applyNumberFormat="1" applyFont="1" applyFill="1" applyBorder="1"/>
    <xf numFmtId="3" fontId="6" fillId="58" borderId="0" xfId="878" applyNumberFormat="1" applyFont="1" applyFill="1" applyBorder="1" applyAlignment="1">
      <alignment vertical="center"/>
    </xf>
    <xf numFmtId="3" fontId="6" fillId="58" borderId="34" xfId="1213" applyNumberFormat="1" applyFont="1" applyFill="1" applyBorder="1" applyAlignment="1">
      <alignment vertical="center"/>
    </xf>
    <xf numFmtId="3" fontId="6" fillId="58" borderId="37" xfId="1213" applyNumberFormat="1" applyFont="1" applyFill="1" applyBorder="1" applyAlignment="1">
      <alignment vertical="center"/>
    </xf>
    <xf numFmtId="3" fontId="6" fillId="58" borderId="0" xfId="1213" applyNumberFormat="1" applyFont="1" applyFill="1" applyBorder="1" applyAlignment="1">
      <alignment vertical="center"/>
    </xf>
    <xf numFmtId="3" fontId="7" fillId="58" borderId="12" xfId="878" applyNumberFormat="1" applyFont="1" applyFill="1" applyBorder="1"/>
    <xf numFmtId="3" fontId="7" fillId="58" borderId="35" xfId="878" applyNumberFormat="1" applyFont="1" applyFill="1" applyBorder="1"/>
    <xf numFmtId="3" fontId="6" fillId="58" borderId="48" xfId="1213" applyNumberFormat="1" applyFont="1" applyFill="1" applyBorder="1"/>
    <xf numFmtId="3" fontId="6" fillId="58" borderId="64" xfId="1213" applyNumberFormat="1" applyFont="1" applyFill="1" applyBorder="1"/>
    <xf numFmtId="3" fontId="6" fillId="58" borderId="54" xfId="1213" applyNumberFormat="1" applyFont="1" applyFill="1" applyBorder="1"/>
    <xf numFmtId="3" fontId="6" fillId="58" borderId="64" xfId="878" applyNumberFormat="1" applyFont="1" applyFill="1" applyBorder="1"/>
    <xf numFmtId="3" fontId="6" fillId="58" borderId="54" xfId="878" applyNumberFormat="1" applyFont="1" applyFill="1" applyBorder="1"/>
    <xf numFmtId="3" fontId="6" fillId="58" borderId="48" xfId="878" applyNumberFormat="1" applyFont="1" applyFill="1" applyBorder="1"/>
    <xf numFmtId="3" fontId="6" fillId="58" borderId="64" xfId="878" applyNumberFormat="1" applyFont="1" applyFill="1" applyBorder="1" applyAlignment="1">
      <alignment vertical="center"/>
    </xf>
    <xf numFmtId="3" fontId="6" fillId="58" borderId="54" xfId="1213" applyNumberFormat="1" applyFont="1" applyFill="1" applyBorder="1" applyAlignment="1">
      <alignment vertical="center"/>
    </xf>
    <xf numFmtId="3" fontId="6" fillId="58" borderId="48" xfId="1213" applyNumberFormat="1" applyFont="1" applyFill="1" applyBorder="1" applyAlignment="1">
      <alignment vertical="center"/>
    </xf>
    <xf numFmtId="3" fontId="6" fillId="58" borderId="64" xfId="1213" applyNumberFormat="1" applyFont="1" applyFill="1" applyBorder="1" applyAlignment="1">
      <alignment vertical="center"/>
    </xf>
    <xf numFmtId="0" fontId="7" fillId="59" borderId="48" xfId="1213" applyFont="1" applyFill="1" applyBorder="1" applyAlignment="1">
      <alignment horizontal="right" vertical="center" wrapText="1"/>
    </xf>
    <xf numFmtId="3" fontId="7" fillId="59" borderId="48" xfId="1213" applyNumberFormat="1" applyFont="1" applyFill="1" applyBorder="1" applyAlignment="1">
      <alignment horizontal="right"/>
    </xf>
    <xf numFmtId="3" fontId="7" fillId="59" borderId="64" xfId="1213" applyNumberFormat="1" applyFont="1" applyFill="1" applyBorder="1" applyAlignment="1">
      <alignment horizontal="right"/>
    </xf>
    <xf numFmtId="3" fontId="7" fillId="59" borderId="54" xfId="1213" applyNumberFormat="1" applyFont="1" applyFill="1" applyBorder="1" applyAlignment="1">
      <alignment horizontal="right"/>
    </xf>
    <xf numFmtId="3" fontId="7" fillId="59" borderId="64" xfId="878" applyNumberFormat="1" applyFont="1" applyFill="1" applyBorder="1" applyAlignment="1">
      <alignment horizontal="right"/>
    </xf>
    <xf numFmtId="3" fontId="7" fillId="59" borderId="54" xfId="878" applyNumberFormat="1" applyFont="1" applyFill="1" applyBorder="1" applyAlignment="1">
      <alignment horizontal="right"/>
    </xf>
    <xf numFmtId="3" fontId="7" fillId="59" borderId="48" xfId="878" applyNumberFormat="1" applyFont="1" applyFill="1" applyBorder="1" applyAlignment="1">
      <alignment horizontal="right"/>
    </xf>
    <xf numFmtId="3" fontId="7" fillId="59" borderId="40" xfId="878" applyNumberFormat="1" applyFont="1" applyFill="1" applyBorder="1" applyAlignment="1">
      <alignment horizontal="right"/>
    </xf>
    <xf numFmtId="0" fontId="70" fillId="0" borderId="17" xfId="0" applyFont="1" applyFill="1" applyBorder="1" applyAlignment="1">
      <alignment horizontal="left" vertical="top"/>
    </xf>
    <xf numFmtId="9" fontId="7" fillId="58" borderId="47" xfId="2" applyFont="1" applyFill="1" applyBorder="1" applyAlignment="1">
      <alignment horizontal="center" vertical="center" wrapText="1"/>
    </xf>
    <xf numFmtId="9" fontId="7" fillId="58" borderId="47" xfId="2" applyFont="1" applyFill="1" applyBorder="1"/>
    <xf numFmtId="9" fontId="7" fillId="58" borderId="17" xfId="2" applyFont="1" applyFill="1" applyBorder="1"/>
    <xf numFmtId="9" fontId="7" fillId="58" borderId="53" xfId="2" applyFont="1" applyFill="1" applyBorder="1"/>
    <xf numFmtId="9" fontId="7" fillId="58" borderId="10" xfId="2" applyFont="1" applyFill="1" applyBorder="1"/>
    <xf numFmtId="0" fontId="7" fillId="58" borderId="48" xfId="1213" applyFont="1" applyFill="1" applyBorder="1" applyAlignment="1">
      <alignment horizontal="right" vertical="center" wrapText="1"/>
    </xf>
    <xf numFmtId="3" fontId="6" fillId="58" borderId="12" xfId="878" applyNumberFormat="1" applyFont="1" applyFill="1" applyBorder="1"/>
    <xf numFmtId="3" fontId="6" fillId="58" borderId="35" xfId="878" applyNumberFormat="1" applyFont="1" applyFill="1" applyBorder="1"/>
    <xf numFmtId="3" fontId="6" fillId="58" borderId="40" xfId="878" applyNumberFormat="1" applyFont="1" applyFill="1" applyBorder="1"/>
    <xf numFmtId="3" fontId="6" fillId="59" borderId="92" xfId="870" applyNumberFormat="1" applyFont="1" applyFill="1" applyBorder="1"/>
    <xf numFmtId="3" fontId="6" fillId="59" borderId="91" xfId="870" applyNumberFormat="1" applyFont="1" applyFill="1" applyBorder="1"/>
    <xf numFmtId="3" fontId="72" fillId="0" borderId="0" xfId="0" applyNumberFormat="1" applyFont="1"/>
    <xf numFmtId="0" fontId="57" fillId="57" borderId="47" xfId="1213" applyNumberFormat="1" applyFont="1" applyFill="1" applyBorder="1" applyAlignment="1">
      <alignment horizontal="right"/>
    </xf>
    <xf numFmtId="0" fontId="57" fillId="57" borderId="82" xfId="1213" applyNumberFormat="1" applyFont="1" applyFill="1" applyBorder="1" applyAlignment="1">
      <alignment horizontal="center"/>
    </xf>
    <xf numFmtId="3" fontId="3" fillId="57" borderId="47" xfId="0" applyNumberFormat="1" applyFont="1" applyFill="1" applyBorder="1"/>
    <xf numFmtId="3" fontId="3" fillId="57" borderId="37" xfId="0" applyNumberFormat="1" applyFont="1" applyFill="1" applyBorder="1"/>
    <xf numFmtId="3" fontId="73" fillId="57" borderId="47" xfId="0" applyNumberFormat="1" applyFont="1" applyFill="1" applyBorder="1"/>
    <xf numFmtId="3" fontId="73" fillId="57" borderId="37" xfId="0" applyNumberFormat="1" applyFont="1" applyFill="1" applyBorder="1"/>
    <xf numFmtId="3" fontId="0" fillId="57" borderId="17" xfId="0" applyNumberFormat="1" applyFont="1" applyFill="1" applyBorder="1"/>
    <xf numFmtId="3" fontId="0" fillId="57" borderId="0" xfId="0" applyNumberFormat="1" applyFont="1" applyFill="1" applyBorder="1"/>
    <xf numFmtId="3" fontId="0" fillId="57" borderId="53" xfId="0" applyNumberFormat="1" applyFont="1" applyFill="1" applyBorder="1"/>
    <xf numFmtId="3" fontId="0" fillId="57" borderId="34" xfId="0" applyNumberFormat="1" applyFont="1" applyFill="1" applyBorder="1"/>
    <xf numFmtId="3" fontId="61" fillId="57" borderId="17" xfId="0" applyNumberFormat="1" applyFont="1" applyFill="1" applyBorder="1"/>
    <xf numFmtId="3" fontId="61" fillId="57" borderId="0" xfId="0" applyNumberFormat="1" applyFont="1" applyFill="1" applyBorder="1"/>
    <xf numFmtId="3" fontId="3" fillId="57" borderId="10" xfId="0" applyNumberFormat="1" applyFont="1" applyFill="1" applyBorder="1"/>
    <xf numFmtId="3" fontId="3" fillId="57" borderId="35" xfId="0" applyNumberFormat="1" applyFont="1" applyFill="1" applyBorder="1"/>
    <xf numFmtId="3" fontId="73" fillId="57" borderId="35" xfId="0" applyNumberFormat="1" applyFont="1" applyFill="1" applyBorder="1"/>
    <xf numFmtId="0" fontId="7" fillId="34" borderId="13" xfId="3" applyFont="1" applyFill="1" applyBorder="1"/>
    <xf numFmtId="0" fontId="7" fillId="34" borderId="22" xfId="3" applyFont="1" applyFill="1" applyBorder="1"/>
    <xf numFmtId="165" fontId="7" fillId="57" borderId="15" xfId="4" applyNumberFormat="1" applyFont="1" applyFill="1" applyBorder="1"/>
    <xf numFmtId="166" fontId="6" fillId="0" borderId="0" xfId="5" applyNumberFormat="1" applyFont="1" applyFill="1" applyBorder="1" applyAlignment="1">
      <alignment vertical="center"/>
    </xf>
    <xf numFmtId="166" fontId="6" fillId="0" borderId="36" xfId="5" applyNumberFormat="1" applyFont="1" applyFill="1" applyBorder="1" applyAlignment="1">
      <alignment vertical="center"/>
    </xf>
    <xf numFmtId="166" fontId="6" fillId="0" borderId="0" xfId="5" applyNumberFormat="1" applyFont="1" applyFill="1" applyBorder="1" applyAlignment="1"/>
    <xf numFmtId="166" fontId="48" fillId="0" borderId="0" xfId="5" applyNumberFormat="1" applyFont="1" applyFill="1" applyBorder="1" applyAlignment="1">
      <alignment vertical="center"/>
    </xf>
    <xf numFmtId="166" fontId="48" fillId="0" borderId="0" xfId="5" applyNumberFormat="1" applyFont="1" applyFill="1" applyBorder="1" applyAlignment="1">
      <alignment horizontal="center" vertical="center"/>
    </xf>
    <xf numFmtId="0" fontId="45" fillId="0" borderId="0" xfId="3" applyFont="1" applyFill="1" applyAlignment="1">
      <alignment horizontal="left"/>
    </xf>
    <xf numFmtId="166" fontId="48" fillId="0" borderId="0" xfId="5" applyNumberFormat="1" applyFont="1" applyFill="1" applyBorder="1" applyAlignment="1"/>
    <xf numFmtId="166" fontId="48" fillId="0" borderId="36" xfId="5" applyNumberFormat="1" applyFont="1" applyFill="1" applyBorder="1" applyAlignment="1">
      <alignment vertical="center"/>
    </xf>
    <xf numFmtId="0" fontId="44" fillId="0" borderId="0" xfId="3" applyFont="1" applyFill="1" applyAlignment="1">
      <alignment horizontal="left"/>
    </xf>
    <xf numFmtId="0" fontId="44" fillId="0" borderId="0" xfId="3" applyFont="1" applyFill="1" applyBorder="1" applyAlignment="1">
      <alignment horizontal="right"/>
    </xf>
    <xf numFmtId="0" fontId="45" fillId="0" borderId="34" xfId="3" applyFont="1" applyFill="1" applyBorder="1" applyAlignment="1">
      <alignment horizontal="left"/>
    </xf>
    <xf numFmtId="166" fontId="48" fillId="0" borderId="36" xfId="5" applyNumberFormat="1" applyFont="1" applyFill="1" applyBorder="1" applyAlignment="1">
      <alignment horizontal="center" vertical="center"/>
    </xf>
    <xf numFmtId="0" fontId="7" fillId="0" borderId="0" xfId="1213" applyFont="1" applyBorder="1" applyAlignment="1">
      <alignment wrapText="1"/>
    </xf>
    <xf numFmtId="0" fontId="18" fillId="0" borderId="0" xfId="1213" applyAlignment="1"/>
    <xf numFmtId="0" fontId="7" fillId="58" borderId="47" xfId="1213" applyFont="1" applyFill="1" applyBorder="1" applyAlignment="1">
      <alignment horizontal="center" wrapText="1"/>
    </xf>
    <xf numFmtId="0" fontId="18" fillId="58" borderId="53" xfId="1213" applyFill="1" applyBorder="1" applyAlignment="1">
      <alignment horizontal="center" wrapText="1"/>
    </xf>
    <xf numFmtId="3" fontId="7" fillId="58" borderId="48" xfId="870" applyNumberFormat="1" applyFont="1" applyFill="1" applyBorder="1" applyAlignment="1">
      <alignment vertical="center"/>
    </xf>
    <xf numFmtId="0" fontId="18" fillId="58" borderId="64" xfId="1213" applyFill="1" applyBorder="1" applyAlignment="1">
      <alignment vertical="center"/>
    </xf>
    <xf numFmtId="0" fontId="18" fillId="58" borderId="54" xfId="1213" applyFill="1" applyBorder="1" applyAlignment="1">
      <alignment vertical="center"/>
    </xf>
    <xf numFmtId="9" fontId="7" fillId="58" borderId="47" xfId="1303" applyFont="1" applyFill="1" applyBorder="1" applyAlignment="1">
      <alignment vertical="center"/>
    </xf>
    <xf numFmtId="0" fontId="18" fillId="58" borderId="17" xfId="1213" applyFill="1" applyBorder="1" applyAlignment="1">
      <alignment vertical="center"/>
    </xf>
    <xf numFmtId="0" fontId="18" fillId="58" borderId="53" xfId="1213" applyFill="1" applyBorder="1" applyAlignment="1">
      <alignment vertical="center"/>
    </xf>
    <xf numFmtId="3" fontId="6" fillId="58" borderId="50" xfId="870" applyNumberFormat="1" applyFont="1" applyFill="1" applyBorder="1" applyAlignment="1">
      <alignment vertical="center"/>
    </xf>
    <xf numFmtId="0" fontId="18" fillId="58" borderId="66" xfId="1213" applyFill="1" applyBorder="1" applyAlignment="1">
      <alignment vertical="center"/>
    </xf>
    <xf numFmtId="0" fontId="18" fillId="58" borderId="56" xfId="1213" applyFill="1" applyBorder="1" applyAlignment="1">
      <alignment vertical="center"/>
    </xf>
    <xf numFmtId="3" fontId="6" fillId="58" borderId="52" xfId="870" applyNumberFormat="1" applyFont="1" applyFill="1" applyBorder="1" applyAlignment="1">
      <alignment vertical="center"/>
    </xf>
    <xf numFmtId="0" fontId="18" fillId="58" borderId="65" xfId="1213" applyFill="1" applyBorder="1" applyAlignment="1">
      <alignment vertical="center"/>
    </xf>
    <xf numFmtId="0" fontId="18" fillId="58" borderId="55" xfId="1213" applyFill="1" applyBorder="1" applyAlignment="1">
      <alignment vertical="center"/>
    </xf>
    <xf numFmtId="0" fontId="7" fillId="58" borderId="11" xfId="1213" applyFont="1" applyFill="1" applyBorder="1" applyAlignment="1">
      <alignment horizontal="center"/>
    </xf>
    <xf numFmtId="0" fontId="7" fillId="58" borderId="90" xfId="1213" applyFont="1" applyFill="1" applyBorder="1" applyAlignment="1">
      <alignment horizontal="center"/>
    </xf>
    <xf numFmtId="0" fontId="7" fillId="58" borderId="40" xfId="1213" applyFont="1" applyFill="1" applyBorder="1" applyAlignment="1">
      <alignment horizontal="center"/>
    </xf>
    <xf numFmtId="3" fontId="6" fillId="58" borderId="51" xfId="870" applyNumberFormat="1" applyFont="1" applyFill="1" applyBorder="1" applyAlignment="1">
      <alignment vertical="center"/>
    </xf>
    <xf numFmtId="0" fontId="18" fillId="58" borderId="67" xfId="1213" applyFill="1" applyBorder="1" applyAlignment="1">
      <alignment vertical="center"/>
    </xf>
    <xf numFmtId="0" fontId="18" fillId="58" borderId="57" xfId="1213" applyFill="1" applyBorder="1" applyAlignment="1">
      <alignment vertical="center"/>
    </xf>
    <xf numFmtId="0" fontId="7" fillId="0" borderId="47" xfId="1213" applyFont="1" applyBorder="1" applyAlignment="1">
      <alignment vertical="center"/>
    </xf>
    <xf numFmtId="0" fontId="6" fillId="0" borderId="53" xfId="1213" applyFont="1" applyBorder="1" applyAlignment="1">
      <alignment vertical="center"/>
    </xf>
    <xf numFmtId="0" fontId="7" fillId="0" borderId="37" xfId="1213" applyFont="1" applyBorder="1" applyAlignment="1">
      <alignment vertical="center"/>
    </xf>
    <xf numFmtId="0" fontId="6" fillId="0" borderId="34" xfId="1213" applyFont="1" applyBorder="1" applyAlignment="1">
      <alignment vertical="center"/>
    </xf>
    <xf numFmtId="0" fontId="7" fillId="57" borderId="11" xfId="1213" applyFont="1" applyFill="1" applyBorder="1" applyAlignment="1">
      <alignment horizontal="center"/>
    </xf>
    <xf numFmtId="0" fontId="7" fillId="57" borderId="90" xfId="1213" applyFont="1" applyFill="1" applyBorder="1" applyAlignment="1">
      <alignment horizontal="center"/>
    </xf>
    <xf numFmtId="0" fontId="7" fillId="57" borderId="40" xfId="1213" applyFont="1" applyFill="1" applyBorder="1" applyAlignment="1">
      <alignment horizontal="center"/>
    </xf>
    <xf numFmtId="3" fontId="7" fillId="59" borderId="51" xfId="870" applyNumberFormat="1" applyFont="1" applyFill="1" applyBorder="1" applyAlignment="1">
      <alignment vertical="center"/>
    </xf>
    <xf numFmtId="3" fontId="7" fillId="59" borderId="67" xfId="870" applyNumberFormat="1" applyFont="1" applyFill="1" applyBorder="1" applyAlignment="1">
      <alignment vertical="center"/>
    </xf>
    <xf numFmtId="3" fontId="7" fillId="59" borderId="57" xfId="870" applyNumberFormat="1" applyFont="1" applyFill="1" applyBorder="1" applyAlignment="1">
      <alignment vertical="center"/>
    </xf>
    <xf numFmtId="0" fontId="7" fillId="59" borderId="11" xfId="1213" applyFont="1" applyFill="1" applyBorder="1" applyAlignment="1">
      <alignment horizontal="center"/>
    </xf>
    <xf numFmtId="0" fontId="7" fillId="59" borderId="90" xfId="1213" applyFont="1" applyFill="1" applyBorder="1" applyAlignment="1">
      <alignment horizontal="center"/>
    </xf>
    <xf numFmtId="0" fontId="7" fillId="59" borderId="40" xfId="1213" applyFont="1" applyFill="1" applyBorder="1" applyAlignment="1">
      <alignment horizontal="center"/>
    </xf>
    <xf numFmtId="3" fontId="7" fillId="59" borderId="50" xfId="870" applyNumberFormat="1" applyFont="1" applyFill="1" applyBorder="1" applyAlignment="1">
      <alignment vertical="center"/>
    </xf>
    <xf numFmtId="3" fontId="7" fillId="59" borderId="66" xfId="870" applyNumberFormat="1" applyFont="1" applyFill="1" applyBorder="1" applyAlignment="1">
      <alignment vertical="center"/>
    </xf>
    <xf numFmtId="3" fontId="7" fillId="59" borderId="56" xfId="870" applyNumberFormat="1" applyFont="1" applyFill="1" applyBorder="1" applyAlignment="1">
      <alignment vertical="center"/>
    </xf>
    <xf numFmtId="3" fontId="7" fillId="59" borderId="48" xfId="870" applyNumberFormat="1" applyFont="1" applyFill="1" applyBorder="1" applyAlignment="1">
      <alignment vertical="center"/>
    </xf>
    <xf numFmtId="3" fontId="7" fillId="59" borderId="64" xfId="870" applyNumberFormat="1" applyFont="1" applyFill="1" applyBorder="1" applyAlignment="1">
      <alignment vertical="center"/>
    </xf>
    <xf numFmtId="3" fontId="7" fillId="59" borderId="54" xfId="870" applyNumberFormat="1" applyFont="1" applyFill="1" applyBorder="1" applyAlignment="1">
      <alignment vertical="center"/>
    </xf>
    <xf numFmtId="3" fontId="7" fillId="59" borderId="52" xfId="870" applyNumberFormat="1" applyFont="1" applyFill="1" applyBorder="1" applyAlignment="1">
      <alignment vertical="center"/>
    </xf>
    <xf numFmtId="3" fontId="7" fillId="59" borderId="65" xfId="870" applyNumberFormat="1" applyFont="1" applyFill="1" applyBorder="1" applyAlignment="1">
      <alignment vertical="center"/>
    </xf>
    <xf numFmtId="3" fontId="7" fillId="59" borderId="55" xfId="870" applyNumberFormat="1" applyFont="1" applyFill="1" applyBorder="1" applyAlignment="1">
      <alignment vertical="center"/>
    </xf>
    <xf numFmtId="3" fontId="6" fillId="59" borderId="50" xfId="870" applyNumberFormat="1" applyFont="1" applyFill="1" applyBorder="1" applyAlignment="1">
      <alignment vertical="center"/>
    </xf>
    <xf numFmtId="0" fontId="18" fillId="59" borderId="66" xfId="1213" applyFill="1" applyBorder="1" applyAlignment="1">
      <alignment vertical="center"/>
    </xf>
    <xf numFmtId="0" fontId="18" fillId="59" borderId="56" xfId="1213" applyFill="1" applyBorder="1" applyAlignment="1">
      <alignment vertical="center"/>
    </xf>
    <xf numFmtId="0" fontId="18" fillId="59" borderId="64" xfId="1213" applyFill="1" applyBorder="1" applyAlignment="1">
      <alignment vertical="center"/>
    </xf>
    <xf numFmtId="0" fontId="18" fillId="59" borderId="54" xfId="1213" applyFill="1" applyBorder="1" applyAlignment="1">
      <alignment vertical="center"/>
    </xf>
    <xf numFmtId="0" fontId="7" fillId="62" borderId="11" xfId="1213" applyFont="1" applyFill="1" applyBorder="1" applyAlignment="1">
      <alignment horizontal="center"/>
    </xf>
    <xf numFmtId="0" fontId="7" fillId="62" borderId="90" xfId="1213" applyFont="1" applyFill="1" applyBorder="1" applyAlignment="1">
      <alignment horizontal="center"/>
    </xf>
    <xf numFmtId="0" fontId="7" fillId="62" borderId="40" xfId="1213" applyFont="1" applyFill="1" applyBorder="1" applyAlignment="1">
      <alignment horizontal="center"/>
    </xf>
    <xf numFmtId="9" fontId="7" fillId="58" borderId="48" xfId="2" applyFont="1" applyFill="1" applyBorder="1" applyAlignment="1">
      <alignment horizontal="right" vertical="center"/>
    </xf>
    <xf numFmtId="9" fontId="7" fillId="58" borderId="64" xfId="2" applyFont="1" applyFill="1" applyBorder="1" applyAlignment="1">
      <alignment horizontal="right" vertical="center"/>
    </xf>
    <xf numFmtId="9" fontId="7" fillId="58" borderId="54" xfId="2" applyFont="1" applyFill="1" applyBorder="1" applyAlignment="1">
      <alignment horizontal="right" vertical="center"/>
    </xf>
    <xf numFmtId="3" fontId="6" fillId="59" borderId="51" xfId="878" applyNumberFormat="1" applyFont="1" applyFill="1" applyBorder="1" applyAlignment="1">
      <alignment horizontal="center" vertical="center"/>
    </xf>
    <xf numFmtId="3" fontId="6" fillId="59" borderId="67" xfId="878" applyNumberFormat="1" applyFont="1" applyFill="1" applyBorder="1" applyAlignment="1">
      <alignment horizontal="center" vertical="center"/>
    </xf>
    <xf numFmtId="3" fontId="6" fillId="59" borderId="57" xfId="878" applyNumberFormat="1" applyFont="1" applyFill="1" applyBorder="1" applyAlignment="1">
      <alignment horizontal="center" vertical="center"/>
    </xf>
    <xf numFmtId="3" fontId="6" fillId="59" borderId="50" xfId="878" applyNumberFormat="1" applyFont="1" applyFill="1" applyBorder="1" applyAlignment="1">
      <alignment horizontal="center" vertical="center"/>
    </xf>
    <xf numFmtId="3" fontId="6" fillId="59" borderId="66" xfId="878" applyNumberFormat="1" applyFont="1" applyFill="1" applyBorder="1" applyAlignment="1">
      <alignment horizontal="center" vertical="center"/>
    </xf>
    <xf numFmtId="3" fontId="6" fillId="59" borderId="56" xfId="878" applyNumberFormat="1" applyFont="1" applyFill="1" applyBorder="1" applyAlignment="1">
      <alignment horizontal="center" vertical="center"/>
    </xf>
    <xf numFmtId="3" fontId="6" fillId="59" borderId="52" xfId="878" applyNumberFormat="1" applyFont="1" applyFill="1" applyBorder="1" applyAlignment="1">
      <alignment horizontal="center" vertical="center"/>
    </xf>
    <xf numFmtId="3" fontId="6" fillId="59" borderId="65" xfId="878" applyNumberFormat="1" applyFont="1" applyFill="1" applyBorder="1" applyAlignment="1">
      <alignment horizontal="center" vertical="center"/>
    </xf>
    <xf numFmtId="3" fontId="6" fillId="59" borderId="55" xfId="878" applyNumberFormat="1" applyFont="1" applyFill="1" applyBorder="1" applyAlignment="1">
      <alignment horizontal="center" vertical="center"/>
    </xf>
    <xf numFmtId="3" fontId="7" fillId="59" borderId="48" xfId="878" applyNumberFormat="1" applyFont="1" applyFill="1" applyBorder="1" applyAlignment="1">
      <alignment horizontal="right" vertical="center"/>
    </xf>
    <xf numFmtId="3" fontId="7" fillId="59" borderId="64" xfId="878" applyNumberFormat="1" applyFont="1" applyFill="1" applyBorder="1" applyAlignment="1">
      <alignment horizontal="right" vertical="center"/>
    </xf>
    <xf numFmtId="3" fontId="7" fillId="59" borderId="54" xfId="878" applyNumberFormat="1" applyFont="1" applyFill="1" applyBorder="1" applyAlignment="1">
      <alignment horizontal="right" vertical="center"/>
    </xf>
    <xf numFmtId="3" fontId="6" fillId="58" borderId="51" xfId="878" applyNumberFormat="1" applyFont="1" applyFill="1" applyBorder="1" applyAlignment="1">
      <alignment horizontal="center" vertical="center"/>
    </xf>
    <xf numFmtId="3" fontId="6" fillId="58" borderId="67" xfId="878" applyNumberFormat="1" applyFont="1" applyFill="1" applyBorder="1" applyAlignment="1">
      <alignment horizontal="center" vertical="center"/>
    </xf>
    <xf numFmtId="3" fontId="6" fillId="58" borderId="57" xfId="878" applyNumberFormat="1" applyFont="1" applyFill="1" applyBorder="1" applyAlignment="1">
      <alignment horizontal="center" vertical="center"/>
    </xf>
    <xf numFmtId="3" fontId="6" fillId="58" borderId="50" xfId="878" applyNumberFormat="1" applyFont="1" applyFill="1" applyBorder="1" applyAlignment="1">
      <alignment horizontal="center" vertical="center"/>
    </xf>
    <xf numFmtId="3" fontId="6" fillId="58" borderId="66" xfId="878" applyNumberFormat="1" applyFont="1" applyFill="1" applyBorder="1" applyAlignment="1">
      <alignment horizontal="center" vertical="center"/>
    </xf>
    <xf numFmtId="3" fontId="6" fillId="58" borderId="56" xfId="878" applyNumberFormat="1" applyFont="1" applyFill="1" applyBorder="1" applyAlignment="1">
      <alignment horizontal="center" vertical="center"/>
    </xf>
    <xf numFmtId="3" fontId="6" fillId="58" borderId="52" xfId="878" applyNumberFormat="1" applyFont="1" applyFill="1" applyBorder="1" applyAlignment="1">
      <alignment horizontal="center" vertical="center"/>
    </xf>
    <xf numFmtId="3" fontId="6" fillId="58" borderId="65" xfId="878" applyNumberFormat="1" applyFont="1" applyFill="1" applyBorder="1" applyAlignment="1">
      <alignment horizontal="center" vertical="center"/>
    </xf>
    <xf numFmtId="3" fontId="6" fillId="58" borderId="55" xfId="878" applyNumberFormat="1" applyFont="1" applyFill="1" applyBorder="1" applyAlignment="1">
      <alignment horizontal="center" vertical="center"/>
    </xf>
    <xf numFmtId="3" fontId="7" fillId="58" borderId="48" xfId="878" applyNumberFormat="1" applyFont="1" applyFill="1" applyBorder="1" applyAlignment="1">
      <alignment horizontal="right" vertical="center"/>
    </xf>
    <xf numFmtId="3" fontId="7" fillId="58" borderId="64" xfId="878" applyNumberFormat="1" applyFont="1" applyFill="1" applyBorder="1" applyAlignment="1">
      <alignment horizontal="right" vertical="center"/>
    </xf>
    <xf numFmtId="3" fontId="7" fillId="58" borderId="54" xfId="878" applyNumberFormat="1" applyFont="1" applyFill="1" applyBorder="1" applyAlignment="1">
      <alignment horizontal="right" vertical="center"/>
    </xf>
    <xf numFmtId="0" fontId="7" fillId="57" borderId="12" xfId="0" applyFont="1" applyFill="1" applyBorder="1" applyAlignment="1">
      <alignment horizontal="center"/>
    </xf>
    <xf numFmtId="0" fontId="7" fillId="57" borderId="35" xfId="0" applyFont="1" applyFill="1" applyBorder="1" applyAlignment="1">
      <alignment horizontal="center"/>
    </xf>
    <xf numFmtId="0" fontId="7" fillId="57" borderId="39" xfId="0" applyFont="1" applyFill="1" applyBorder="1" applyAlignment="1">
      <alignment horizontal="center"/>
    </xf>
    <xf numFmtId="0" fontId="7" fillId="62" borderId="12" xfId="0" applyFont="1" applyFill="1" applyBorder="1" applyAlignment="1">
      <alignment horizontal="center"/>
    </xf>
    <xf numFmtId="0" fontId="7" fillId="62" borderId="35" xfId="0" applyFont="1" applyFill="1" applyBorder="1" applyAlignment="1">
      <alignment horizontal="center"/>
    </xf>
    <xf numFmtId="0" fontId="7" fillId="62" borderId="39" xfId="0" applyFont="1" applyFill="1" applyBorder="1" applyAlignment="1">
      <alignment horizontal="center"/>
    </xf>
    <xf numFmtId="0" fontId="7" fillId="62" borderId="47" xfId="0" applyFont="1" applyFill="1" applyBorder="1" applyAlignment="1">
      <alignment horizontal="center" vertical="center"/>
    </xf>
    <xf numFmtId="0" fontId="7" fillId="62" borderId="53" xfId="0" applyFont="1" applyFill="1" applyBorder="1" applyAlignment="1">
      <alignment horizontal="center" vertical="center"/>
    </xf>
    <xf numFmtId="0" fontId="7" fillId="60" borderId="82" xfId="0" applyFont="1" applyFill="1" applyBorder="1" applyAlignment="1">
      <alignment horizontal="left" vertical="center"/>
    </xf>
    <xf numFmtId="0" fontId="7" fillId="60" borderId="96" xfId="0" applyFont="1" applyFill="1" applyBorder="1" applyAlignment="1">
      <alignment horizontal="left" vertical="center"/>
    </xf>
    <xf numFmtId="0" fontId="7" fillId="60" borderId="47" xfId="0" applyFont="1" applyFill="1" applyBorder="1" applyAlignment="1">
      <alignment horizontal="center" vertical="center"/>
    </xf>
    <xf numFmtId="0" fontId="7" fillId="60" borderId="53" xfId="0" applyFont="1" applyFill="1" applyBorder="1" applyAlignment="1">
      <alignment horizontal="center" vertical="center"/>
    </xf>
    <xf numFmtId="0" fontId="7" fillId="62" borderId="82" xfId="0" applyFont="1" applyFill="1" applyBorder="1" applyAlignment="1">
      <alignment horizontal="left" vertical="center"/>
    </xf>
    <xf numFmtId="0" fontId="7" fillId="62" borderId="96" xfId="0" applyFont="1" applyFill="1" applyBorder="1" applyAlignment="1">
      <alignment horizontal="left" vertical="center"/>
    </xf>
    <xf numFmtId="9" fontId="0" fillId="58" borderId="64" xfId="2" applyFont="1" applyFill="1" applyBorder="1" applyAlignment="1">
      <alignment horizontal="right"/>
    </xf>
    <xf numFmtId="9" fontId="0" fillId="58" borderId="54" xfId="2" applyFont="1" applyFill="1" applyBorder="1" applyAlignment="1">
      <alignment horizontal="right"/>
    </xf>
    <xf numFmtId="0" fontId="7" fillId="58" borderId="12" xfId="0" applyFont="1" applyFill="1" applyBorder="1" applyAlignment="1">
      <alignment horizontal="center"/>
    </xf>
    <xf numFmtId="0" fontId="7" fillId="58" borderId="35" xfId="0" applyFont="1" applyFill="1" applyBorder="1" applyAlignment="1">
      <alignment horizontal="center"/>
    </xf>
    <xf numFmtId="0" fontId="7" fillId="58" borderId="39" xfId="0" applyFont="1" applyFill="1" applyBorder="1" applyAlignment="1">
      <alignment horizontal="center"/>
    </xf>
    <xf numFmtId="0" fontId="7" fillId="59" borderId="11" xfId="0" applyFont="1" applyFill="1" applyBorder="1" applyAlignment="1">
      <alignment horizontal="center"/>
    </xf>
    <xf numFmtId="0" fontId="7" fillId="59" borderId="90" xfId="0" applyFont="1" applyFill="1" applyBorder="1" applyAlignment="1">
      <alignment horizontal="center"/>
    </xf>
    <xf numFmtId="0" fontId="7" fillId="59" borderId="40" xfId="0" applyFont="1" applyFill="1" applyBorder="1" applyAlignment="1">
      <alignment horizontal="center"/>
    </xf>
    <xf numFmtId="3" fontId="6" fillId="59" borderId="51" xfId="870" applyNumberFormat="1" applyFont="1" applyFill="1" applyBorder="1" applyAlignment="1">
      <alignment horizontal="center"/>
    </xf>
    <xf numFmtId="3" fontId="6" fillId="59" borderId="67" xfId="870" applyNumberFormat="1" applyFont="1" applyFill="1" applyBorder="1" applyAlignment="1">
      <alignment horizontal="center"/>
    </xf>
    <xf numFmtId="3" fontId="6" fillId="59" borderId="57" xfId="870" applyNumberFormat="1" applyFont="1" applyFill="1" applyBorder="1" applyAlignment="1">
      <alignment horizontal="center"/>
    </xf>
    <xf numFmtId="3" fontId="6" fillId="59" borderId="50" xfId="870" applyNumberFormat="1" applyFont="1" applyFill="1" applyBorder="1" applyAlignment="1">
      <alignment horizontal="center" vertical="center"/>
    </xf>
    <xf numFmtId="3" fontId="6" fillId="59" borderId="66" xfId="870" applyNumberFormat="1" applyFont="1" applyFill="1" applyBorder="1" applyAlignment="1">
      <alignment horizontal="center" vertical="center"/>
    </xf>
    <xf numFmtId="3" fontId="6" fillId="59" borderId="56" xfId="870" applyNumberFormat="1" applyFont="1" applyFill="1" applyBorder="1" applyAlignment="1">
      <alignment horizontal="center" vertical="center"/>
    </xf>
    <xf numFmtId="3" fontId="6" fillId="59" borderId="52" xfId="870" applyNumberFormat="1" applyFont="1" applyFill="1" applyBorder="1" applyAlignment="1">
      <alignment horizontal="center" vertical="center"/>
    </xf>
    <xf numFmtId="3" fontId="6" fillId="59" borderId="65" xfId="870" applyNumberFormat="1" applyFont="1" applyFill="1" applyBorder="1" applyAlignment="1">
      <alignment horizontal="center" vertical="center"/>
    </xf>
    <xf numFmtId="3" fontId="6" fillId="59" borderId="55" xfId="870" applyNumberFormat="1" applyFont="1" applyFill="1" applyBorder="1" applyAlignment="1">
      <alignment horizontal="center" vertical="center"/>
    </xf>
    <xf numFmtId="3" fontId="7" fillId="59" borderId="48" xfId="878" applyNumberFormat="1" applyFont="1" applyFill="1" applyBorder="1" applyAlignment="1">
      <alignment horizontal="center" vertical="center"/>
    </xf>
    <xf numFmtId="0" fontId="0" fillId="59" borderId="64" xfId="0" applyFill="1" applyBorder="1"/>
    <xf numFmtId="0" fontId="0" fillId="59" borderId="54" xfId="0" applyFill="1" applyBorder="1"/>
    <xf numFmtId="3" fontId="6" fillId="58" borderId="51" xfId="870" applyNumberFormat="1" applyFont="1" applyFill="1" applyBorder="1" applyAlignment="1">
      <alignment horizontal="center"/>
    </xf>
    <xf numFmtId="3" fontId="6" fillId="58" borderId="67" xfId="870" applyNumberFormat="1" applyFont="1" applyFill="1" applyBorder="1" applyAlignment="1">
      <alignment horizontal="center"/>
    </xf>
    <xf numFmtId="3" fontId="6" fillId="58" borderId="57" xfId="870" applyNumberFormat="1" applyFont="1" applyFill="1" applyBorder="1" applyAlignment="1">
      <alignment horizontal="center"/>
    </xf>
    <xf numFmtId="3" fontId="6" fillId="58" borderId="50" xfId="870" applyNumberFormat="1" applyFont="1" applyFill="1" applyBorder="1" applyAlignment="1">
      <alignment horizontal="center" vertical="center"/>
    </xf>
    <xf numFmtId="3" fontId="6" fillId="58" borderId="66" xfId="870" applyNumberFormat="1" applyFont="1" applyFill="1" applyBorder="1" applyAlignment="1">
      <alignment horizontal="center" vertical="center"/>
    </xf>
    <xf numFmtId="3" fontId="6" fillId="58" borderId="56" xfId="870" applyNumberFormat="1" applyFont="1" applyFill="1" applyBorder="1" applyAlignment="1">
      <alignment horizontal="center" vertical="center"/>
    </xf>
    <xf numFmtId="3" fontId="6" fillId="58" borderId="52" xfId="870" applyNumberFormat="1" applyFont="1" applyFill="1" applyBorder="1" applyAlignment="1">
      <alignment horizontal="center" vertical="center"/>
    </xf>
    <xf numFmtId="3" fontId="6" fillId="58" borderId="65" xfId="870" applyNumberFormat="1" applyFont="1" applyFill="1" applyBorder="1" applyAlignment="1">
      <alignment horizontal="center" vertical="center"/>
    </xf>
    <xf numFmtId="3" fontId="6" fillId="58" borderId="55" xfId="87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/>
    </xf>
    <xf numFmtId="0" fontId="6" fillId="0" borderId="39" xfId="0" applyFont="1" applyFill="1" applyBorder="1" applyAlignment="1">
      <alignment horizontal="center" vertical="top"/>
    </xf>
    <xf numFmtId="0" fontId="62" fillId="0" borderId="47" xfId="0" applyFont="1" applyFill="1" applyBorder="1" applyAlignment="1">
      <alignment horizontal="center" vertical="center" wrapText="1"/>
    </xf>
    <xf numFmtId="0" fontId="62" fillId="0" borderId="53" xfId="0" applyFont="1" applyFill="1" applyBorder="1" applyAlignment="1">
      <alignment horizontal="center" vertical="center" wrapText="1"/>
    </xf>
    <xf numFmtId="0" fontId="3" fillId="58" borderId="12" xfId="0" applyFont="1" applyFill="1" applyBorder="1" applyAlignment="1">
      <alignment horizontal="center"/>
    </xf>
    <xf numFmtId="0" fontId="3" fillId="58" borderId="35" xfId="0" applyFont="1" applyFill="1" applyBorder="1" applyAlignment="1">
      <alignment horizontal="center"/>
    </xf>
    <xf numFmtId="0" fontId="3" fillId="58" borderId="39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57" borderId="35" xfId="0" applyFont="1" applyFill="1" applyBorder="1" applyAlignment="1">
      <alignment horizontal="center"/>
    </xf>
    <xf numFmtId="0" fontId="3" fillId="57" borderId="39" xfId="0" applyFont="1" applyFill="1" applyBorder="1" applyAlignment="1">
      <alignment horizontal="center"/>
    </xf>
    <xf numFmtId="0" fontId="3" fillId="59" borderId="12" xfId="0" applyFont="1" applyFill="1" applyBorder="1" applyAlignment="1">
      <alignment horizontal="center"/>
    </xf>
    <xf numFmtId="0" fontId="3" fillId="59" borderId="35" xfId="0" applyFont="1" applyFill="1" applyBorder="1" applyAlignment="1">
      <alignment horizontal="center"/>
    </xf>
    <xf numFmtId="0" fontId="3" fillId="59" borderId="39" xfId="0" applyFont="1" applyFill="1" applyBorder="1" applyAlignment="1">
      <alignment horizontal="center"/>
    </xf>
    <xf numFmtId="0" fontId="6" fillId="0" borderId="12" xfId="1213" applyFont="1" applyBorder="1" applyAlignment="1">
      <alignment horizontal="center"/>
    </xf>
    <xf numFmtId="0" fontId="6" fillId="0" borderId="35" xfId="1213" applyFont="1" applyBorder="1" applyAlignment="1">
      <alignment horizontal="center"/>
    </xf>
    <xf numFmtId="0" fontId="3" fillId="0" borderId="47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60" fillId="0" borderId="47" xfId="1213" applyNumberFormat="1" applyFont="1" applyBorder="1" applyAlignment="1">
      <alignment horizontal="left" vertical="center"/>
    </xf>
    <xf numFmtId="0" fontId="60" fillId="0" borderId="53" xfId="1213" applyNumberFormat="1" applyFont="1" applyBorder="1" applyAlignment="1">
      <alignment horizontal="left" vertical="center"/>
    </xf>
    <xf numFmtId="0" fontId="3" fillId="57" borderId="12" xfId="0" applyFont="1" applyFill="1" applyBorder="1" applyAlignment="1">
      <alignment horizontal="center"/>
    </xf>
    <xf numFmtId="0" fontId="3" fillId="62" borderId="12" xfId="0" applyFont="1" applyFill="1" applyBorder="1" applyAlignment="1">
      <alignment horizontal="center"/>
    </xf>
    <xf numFmtId="0" fontId="3" fillId="62" borderId="35" xfId="0" applyFont="1" applyFill="1" applyBorder="1" applyAlignment="1">
      <alignment horizontal="center"/>
    </xf>
    <xf numFmtId="0" fontId="3" fillId="62" borderId="39" xfId="0" applyFont="1" applyFill="1" applyBorder="1" applyAlignment="1">
      <alignment horizontal="center"/>
    </xf>
    <xf numFmtId="0" fontId="3" fillId="57" borderId="47" xfId="0" applyFont="1" applyFill="1" applyBorder="1" applyAlignment="1">
      <alignment horizontal="center" vertical="center"/>
    </xf>
    <xf numFmtId="0" fontId="3" fillId="57" borderId="53" xfId="0" applyFont="1" applyFill="1" applyBorder="1" applyAlignment="1">
      <alignment horizontal="center" vertical="center"/>
    </xf>
    <xf numFmtId="0" fontId="6" fillId="33" borderId="62" xfId="3" applyFont="1" applyFill="1" applyBorder="1"/>
    <xf numFmtId="165" fontId="6" fillId="59" borderId="117" xfId="4" applyNumberFormat="1" applyFont="1" applyFill="1" applyBorder="1"/>
    <xf numFmtId="165" fontId="6" fillId="57" borderId="117" xfId="4" applyNumberFormat="1" applyFont="1" applyFill="1" applyBorder="1"/>
    <xf numFmtId="165" fontId="6" fillId="62" borderId="117" xfId="4" applyNumberFormat="1" applyFont="1" applyFill="1" applyBorder="1"/>
    <xf numFmtId="165" fontId="6" fillId="57" borderId="63" xfId="4" applyNumberFormat="1" applyFont="1" applyFill="1" applyBorder="1"/>
    <xf numFmtId="165" fontId="6" fillId="59" borderId="63" xfId="4" applyNumberFormat="1" applyFont="1" applyFill="1" applyBorder="1"/>
    <xf numFmtId="165" fontId="6" fillId="62" borderId="63" xfId="4" applyNumberFormat="1" applyFont="1" applyFill="1" applyBorder="1"/>
    <xf numFmtId="165" fontId="6" fillId="59" borderId="62" xfId="4" applyNumberFormat="1" applyFont="1" applyFill="1" applyBorder="1"/>
    <xf numFmtId="165" fontId="6" fillId="57" borderId="62" xfId="4" applyNumberFormat="1" applyFont="1" applyFill="1" applyBorder="1"/>
    <xf numFmtId="0" fontId="6" fillId="33" borderId="76" xfId="3" applyFont="1" applyFill="1" applyBorder="1"/>
    <xf numFmtId="165" fontId="6" fillId="59" borderId="118" xfId="4" applyNumberFormat="1" applyFont="1" applyFill="1" applyBorder="1"/>
    <xf numFmtId="165" fontId="6" fillId="57" borderId="118" xfId="4" applyNumberFormat="1" applyFont="1" applyFill="1" applyBorder="1"/>
    <xf numFmtId="165" fontId="6" fillId="62" borderId="118" xfId="4" applyNumberFormat="1" applyFont="1" applyFill="1" applyBorder="1"/>
    <xf numFmtId="165" fontId="6" fillId="57" borderId="81" xfId="4" applyNumberFormat="1" applyFont="1" applyFill="1" applyBorder="1"/>
    <xf numFmtId="165" fontId="6" fillId="59" borderId="81" xfId="4" applyNumberFormat="1" applyFont="1" applyFill="1" applyBorder="1"/>
    <xf numFmtId="165" fontId="6" fillId="62" borderId="81" xfId="4" applyNumberFormat="1" applyFont="1" applyFill="1" applyBorder="1"/>
    <xf numFmtId="165" fontId="6" fillId="59" borderId="76" xfId="4" applyNumberFormat="1" applyFont="1" applyFill="1" applyBorder="1"/>
  </cellXfs>
  <cellStyles count="1817">
    <cellStyle name="20% - Accent1 10" xfId="6"/>
    <cellStyle name="20% - Accent1 10 2" xfId="7"/>
    <cellStyle name="20% - Accent1 10 2 2" xfId="8"/>
    <cellStyle name="20% - Accent1 10 2 3" xfId="9"/>
    <cellStyle name="20% - Accent1 10 3" xfId="10"/>
    <cellStyle name="20% - Accent1 11" xfId="11"/>
    <cellStyle name="20% - Accent1 12" xfId="12"/>
    <cellStyle name="20% - Accent1 2" xfId="13"/>
    <cellStyle name="20% - Accent1 2 2" xfId="14"/>
    <cellStyle name="20% - Accent1 2 2 2" xfId="15"/>
    <cellStyle name="20% - Accent1 2 2 2 2" xfId="16"/>
    <cellStyle name="20% - Accent1 2 2 2 2 2" xfId="17"/>
    <cellStyle name="20% - Accent1 2 2 2 3" xfId="18"/>
    <cellStyle name="20% - Accent1 2 2 2_1.Anti Cor" xfId="19"/>
    <cellStyle name="20% - Accent1 2 2 3" xfId="20"/>
    <cellStyle name="20% - Accent1 2 3" xfId="21"/>
    <cellStyle name="20% - Accent1 2 4" xfId="22"/>
    <cellStyle name="20% - Accent1 2 5" xfId="23"/>
    <cellStyle name="20% - Accent1 3" xfId="24"/>
    <cellStyle name="20% - Accent1 3 2" xfId="25"/>
    <cellStyle name="20% - Accent1 4" xfId="26"/>
    <cellStyle name="20% - Accent1 4 2" xfId="27"/>
    <cellStyle name="20% - Accent1 5" xfId="28"/>
    <cellStyle name="20% - Accent1 5 2" xfId="29"/>
    <cellStyle name="20% - Accent1 6" xfId="30"/>
    <cellStyle name="20% - Accent1 6 2" xfId="31"/>
    <cellStyle name="20% - Accent1 7" xfId="32"/>
    <cellStyle name="20% - Accent1 7 2" xfId="33"/>
    <cellStyle name="20% - Accent1 8" xfId="34"/>
    <cellStyle name="20% - Accent1 8 2" xfId="35"/>
    <cellStyle name="20% - Accent1 9" xfId="36"/>
    <cellStyle name="20% - Accent1 9 2" xfId="37"/>
    <cellStyle name="20% - Accent2 10" xfId="38"/>
    <cellStyle name="20% - Accent2 10 2" xfId="39"/>
    <cellStyle name="20% - Accent2 10 2 2" xfId="40"/>
    <cellStyle name="20% - Accent2 10 2 3" xfId="41"/>
    <cellStyle name="20% - Accent2 10 3" xfId="42"/>
    <cellStyle name="20% - Accent2 11" xfId="43"/>
    <cellStyle name="20% - Accent2 12" xfId="44"/>
    <cellStyle name="20% - Accent2 2" xfId="45"/>
    <cellStyle name="20% - Accent2 2 2" xfId="46"/>
    <cellStyle name="20% - Accent2 2 2 2" xfId="47"/>
    <cellStyle name="20% - Accent2 2 2 2 2" xfId="48"/>
    <cellStyle name="20% - Accent2 2 2 2 2 2" xfId="49"/>
    <cellStyle name="20% - Accent2 2 2 2 3" xfId="50"/>
    <cellStyle name="20% - Accent2 2 2 2_1.Anti Cor" xfId="51"/>
    <cellStyle name="20% - Accent2 2 2 3" xfId="52"/>
    <cellStyle name="20% - Accent2 2 3" xfId="53"/>
    <cellStyle name="20% - Accent2 2 4" xfId="54"/>
    <cellStyle name="20% - Accent2 2 5" xfId="55"/>
    <cellStyle name="20% - Accent2 3" xfId="56"/>
    <cellStyle name="20% - Accent2 3 2" xfId="57"/>
    <cellStyle name="20% - Accent2 4" xfId="58"/>
    <cellStyle name="20% - Accent2 4 2" xfId="59"/>
    <cellStyle name="20% - Accent2 5" xfId="60"/>
    <cellStyle name="20% - Accent2 5 2" xfId="61"/>
    <cellStyle name="20% - Accent2 6" xfId="62"/>
    <cellStyle name="20% - Accent2 6 2" xfId="63"/>
    <cellStyle name="20% - Accent2 7" xfId="64"/>
    <cellStyle name="20% - Accent2 7 2" xfId="65"/>
    <cellStyle name="20% - Accent2 8" xfId="66"/>
    <cellStyle name="20% - Accent2 8 2" xfId="67"/>
    <cellStyle name="20% - Accent2 9" xfId="68"/>
    <cellStyle name="20% - Accent2 9 2" xfId="69"/>
    <cellStyle name="20% - Accent3 10" xfId="70"/>
    <cellStyle name="20% - Accent3 10 2" xfId="71"/>
    <cellStyle name="20% - Accent3 10 2 2" xfId="72"/>
    <cellStyle name="20% - Accent3 10 2 3" xfId="73"/>
    <cellStyle name="20% - Accent3 10 3" xfId="74"/>
    <cellStyle name="20% - Accent3 11" xfId="75"/>
    <cellStyle name="20% - Accent3 12" xfId="76"/>
    <cellStyle name="20% - Accent3 2" xfId="77"/>
    <cellStyle name="20% - Accent3 2 2" xfId="78"/>
    <cellStyle name="20% - Accent3 2 2 2" xfId="79"/>
    <cellStyle name="20% - Accent3 2 2 2 2" xfId="80"/>
    <cellStyle name="20% - Accent3 2 2 2 2 2" xfId="81"/>
    <cellStyle name="20% - Accent3 2 2 2 3" xfId="82"/>
    <cellStyle name="20% - Accent3 2 2 2_1.Anti Cor" xfId="83"/>
    <cellStyle name="20% - Accent3 2 2 3" xfId="84"/>
    <cellStyle name="20% - Accent3 2 3" xfId="85"/>
    <cellStyle name="20% - Accent3 2 4" xfId="86"/>
    <cellStyle name="20% - Accent3 2 5" xfId="87"/>
    <cellStyle name="20% - Accent3 3" xfId="88"/>
    <cellStyle name="20% - Accent3 3 2" xfId="89"/>
    <cellStyle name="20% - Accent3 4" xfId="90"/>
    <cellStyle name="20% - Accent3 4 2" xfId="91"/>
    <cellStyle name="20% - Accent3 5" xfId="92"/>
    <cellStyle name="20% - Accent3 5 2" xfId="93"/>
    <cellStyle name="20% - Accent3 6" xfId="94"/>
    <cellStyle name="20% - Accent3 6 2" xfId="95"/>
    <cellStyle name="20% - Accent3 7" xfId="96"/>
    <cellStyle name="20% - Accent3 7 2" xfId="97"/>
    <cellStyle name="20% - Accent3 8" xfId="98"/>
    <cellStyle name="20% - Accent3 8 2" xfId="99"/>
    <cellStyle name="20% - Accent3 9" xfId="100"/>
    <cellStyle name="20% - Accent3 9 2" xfId="101"/>
    <cellStyle name="20% - Accent4 10" xfId="102"/>
    <cellStyle name="20% - Accent4 10 2" xfId="103"/>
    <cellStyle name="20% - Accent4 10 2 2" xfId="104"/>
    <cellStyle name="20% - Accent4 10 2 3" xfId="105"/>
    <cellStyle name="20% - Accent4 10 3" xfId="106"/>
    <cellStyle name="20% - Accent4 11" xfId="107"/>
    <cellStyle name="20% - Accent4 12" xfId="108"/>
    <cellStyle name="20% - Accent4 2" xfId="109"/>
    <cellStyle name="20% - Accent4 2 2" xfId="110"/>
    <cellStyle name="20% - Accent4 2 2 2" xfId="111"/>
    <cellStyle name="20% - Accent4 2 2 2 2" xfId="112"/>
    <cellStyle name="20% - Accent4 2 2 2 2 2" xfId="113"/>
    <cellStyle name="20% - Accent4 2 2 2 3" xfId="114"/>
    <cellStyle name="20% - Accent4 2 2 2_1.Anti Cor" xfId="115"/>
    <cellStyle name="20% - Accent4 2 2 3" xfId="116"/>
    <cellStyle name="20% - Accent4 2 3" xfId="117"/>
    <cellStyle name="20% - Accent4 2 4" xfId="118"/>
    <cellStyle name="20% - Accent4 2 5" xfId="119"/>
    <cellStyle name="20% - Accent4 3" xfId="120"/>
    <cellStyle name="20% - Accent4 3 2" xfId="121"/>
    <cellStyle name="20% - Accent4 4" xfId="122"/>
    <cellStyle name="20% - Accent4 4 2" xfId="123"/>
    <cellStyle name="20% - Accent4 5" xfId="124"/>
    <cellStyle name="20% - Accent4 5 2" xfId="125"/>
    <cellStyle name="20% - Accent4 6" xfId="126"/>
    <cellStyle name="20% - Accent4 6 2" xfId="127"/>
    <cellStyle name="20% - Accent4 7" xfId="128"/>
    <cellStyle name="20% - Accent4 7 2" xfId="129"/>
    <cellStyle name="20% - Accent4 8" xfId="130"/>
    <cellStyle name="20% - Accent4 8 2" xfId="131"/>
    <cellStyle name="20% - Accent4 9" xfId="132"/>
    <cellStyle name="20% - Accent4 9 2" xfId="133"/>
    <cellStyle name="20% - Accent5 10" xfId="134"/>
    <cellStyle name="20% - Accent5 10 2" xfId="135"/>
    <cellStyle name="20% - Accent5 10 2 2" xfId="136"/>
    <cellStyle name="20% - Accent5 10 2 3" xfId="137"/>
    <cellStyle name="20% - Accent5 10 3" xfId="138"/>
    <cellStyle name="20% - Accent5 11" xfId="139"/>
    <cellStyle name="20% - Accent5 12" xfId="140"/>
    <cellStyle name="20% - Accent5 2" xfId="141"/>
    <cellStyle name="20% - Accent5 2 2" xfId="142"/>
    <cellStyle name="20% - Accent5 2 2 2" xfId="143"/>
    <cellStyle name="20% - Accent5 2 2 2 2" xfId="144"/>
    <cellStyle name="20% - Accent5 2 2 2 2 2" xfId="145"/>
    <cellStyle name="20% - Accent5 2 2 2 3" xfId="146"/>
    <cellStyle name="20% - Accent5 2 2 2_1.Anti Cor" xfId="147"/>
    <cellStyle name="20% - Accent5 2 2 3" xfId="148"/>
    <cellStyle name="20% - Accent5 2 3" xfId="149"/>
    <cellStyle name="20% - Accent5 2 4" xfId="150"/>
    <cellStyle name="20% - Accent5 2 5" xfId="151"/>
    <cellStyle name="20% - Accent5 3" xfId="152"/>
    <cellStyle name="20% - Accent5 3 2" xfId="153"/>
    <cellStyle name="20% - Accent5 4" xfId="154"/>
    <cellStyle name="20% - Accent5 4 2" xfId="155"/>
    <cellStyle name="20% - Accent5 5" xfId="156"/>
    <cellStyle name="20% - Accent5 5 2" xfId="157"/>
    <cellStyle name="20% - Accent5 6" xfId="158"/>
    <cellStyle name="20% - Accent5 6 2" xfId="159"/>
    <cellStyle name="20% - Accent5 7" xfId="160"/>
    <cellStyle name="20% - Accent5 7 2" xfId="161"/>
    <cellStyle name="20% - Accent5 8" xfId="162"/>
    <cellStyle name="20% - Accent5 8 2" xfId="163"/>
    <cellStyle name="20% - Accent5 9" xfId="164"/>
    <cellStyle name="20% - Accent5 9 2" xfId="165"/>
    <cellStyle name="20% - Accent6 10" xfId="166"/>
    <cellStyle name="20% - Accent6 10 2" xfId="167"/>
    <cellStyle name="20% - Accent6 10 2 2" xfId="168"/>
    <cellStyle name="20% - Accent6 10 2 3" xfId="169"/>
    <cellStyle name="20% - Accent6 10 3" xfId="170"/>
    <cellStyle name="20% - Accent6 11" xfId="171"/>
    <cellStyle name="20% - Accent6 12" xfId="172"/>
    <cellStyle name="20% - Accent6 2" xfId="173"/>
    <cellStyle name="20% - Accent6 2 2" xfId="174"/>
    <cellStyle name="20% - Accent6 2 2 2" xfId="175"/>
    <cellStyle name="20% - Accent6 2 2 2 2" xfId="176"/>
    <cellStyle name="20% - Accent6 2 2 2 2 2" xfId="177"/>
    <cellStyle name="20% - Accent6 2 2 2 3" xfId="178"/>
    <cellStyle name="20% - Accent6 2 2 2_1.Anti Cor" xfId="179"/>
    <cellStyle name="20% - Accent6 2 2 3" xfId="180"/>
    <cellStyle name="20% - Accent6 2 3" xfId="181"/>
    <cellStyle name="20% - Accent6 2 4" xfId="182"/>
    <cellStyle name="20% - Accent6 2 5" xfId="183"/>
    <cellStyle name="20% - Accent6 3" xfId="184"/>
    <cellStyle name="20% - Accent6 3 2" xfId="185"/>
    <cellStyle name="20% - Accent6 4" xfId="186"/>
    <cellStyle name="20% - Accent6 4 2" xfId="187"/>
    <cellStyle name="20% - Accent6 5" xfId="188"/>
    <cellStyle name="20% - Accent6 5 2" xfId="189"/>
    <cellStyle name="20% - Accent6 6" xfId="190"/>
    <cellStyle name="20% - Accent6 6 2" xfId="191"/>
    <cellStyle name="20% - Accent6 7" xfId="192"/>
    <cellStyle name="20% - Accent6 7 2" xfId="193"/>
    <cellStyle name="20% - Accent6 8" xfId="194"/>
    <cellStyle name="20% - Accent6 8 2" xfId="195"/>
    <cellStyle name="20% - Accent6 9" xfId="196"/>
    <cellStyle name="20% - Accent6 9 2" xfId="197"/>
    <cellStyle name="40% - Accent1 10" xfId="198"/>
    <cellStyle name="40% - Accent1 10 2" xfId="199"/>
    <cellStyle name="40% - Accent1 10 2 2" xfId="200"/>
    <cellStyle name="40% - Accent1 10 2 3" xfId="201"/>
    <cellStyle name="40% - Accent1 10 3" xfId="202"/>
    <cellStyle name="40% - Accent1 11" xfId="203"/>
    <cellStyle name="40% - Accent1 12" xfId="204"/>
    <cellStyle name="40% - Accent1 2" xfId="205"/>
    <cellStyle name="40% - Accent1 2 2" xfId="206"/>
    <cellStyle name="40% - Accent1 2 2 2" xfId="207"/>
    <cellStyle name="40% - Accent1 2 2 2 2" xfId="208"/>
    <cellStyle name="40% - Accent1 2 2 2 2 2" xfId="209"/>
    <cellStyle name="40% - Accent1 2 2 2 3" xfId="210"/>
    <cellStyle name="40% - Accent1 2 2 2_1.Anti Cor" xfId="211"/>
    <cellStyle name="40% - Accent1 2 2 3" xfId="212"/>
    <cellStyle name="40% - Accent1 2 3" xfId="213"/>
    <cellStyle name="40% - Accent1 2 4" xfId="214"/>
    <cellStyle name="40% - Accent1 2 5" xfId="215"/>
    <cellStyle name="40% - Accent1 3" xfId="216"/>
    <cellStyle name="40% - Accent1 3 2" xfId="217"/>
    <cellStyle name="40% - Accent1 4" xfId="218"/>
    <cellStyle name="40% - Accent1 4 2" xfId="219"/>
    <cellStyle name="40% - Accent1 5" xfId="220"/>
    <cellStyle name="40% - Accent1 5 2" xfId="221"/>
    <cellStyle name="40% - Accent1 6" xfId="222"/>
    <cellStyle name="40% - Accent1 6 2" xfId="223"/>
    <cellStyle name="40% - Accent1 7" xfId="224"/>
    <cellStyle name="40% - Accent1 7 2" xfId="225"/>
    <cellStyle name="40% - Accent1 8" xfId="226"/>
    <cellStyle name="40% - Accent1 8 2" xfId="227"/>
    <cellStyle name="40% - Accent1 9" xfId="228"/>
    <cellStyle name="40% - Accent1 9 2" xfId="229"/>
    <cellStyle name="40% - Accent2 10" xfId="230"/>
    <cellStyle name="40% - Accent2 10 2" xfId="231"/>
    <cellStyle name="40% - Accent2 10 2 2" xfId="232"/>
    <cellStyle name="40% - Accent2 10 2 3" xfId="233"/>
    <cellStyle name="40% - Accent2 10 3" xfId="234"/>
    <cellStyle name="40% - Accent2 11" xfId="235"/>
    <cellStyle name="40% - Accent2 12" xfId="236"/>
    <cellStyle name="40% - Accent2 2" xfId="237"/>
    <cellStyle name="40% - Accent2 2 2" xfId="238"/>
    <cellStyle name="40% - Accent2 2 2 2" xfId="239"/>
    <cellStyle name="40% - Accent2 2 2 2 2" xfId="240"/>
    <cellStyle name="40% - Accent2 2 2 2 2 2" xfId="241"/>
    <cellStyle name="40% - Accent2 2 2 2 3" xfId="242"/>
    <cellStyle name="40% - Accent2 2 2 2_1.Anti Cor" xfId="243"/>
    <cellStyle name="40% - Accent2 2 2 3" xfId="244"/>
    <cellStyle name="40% - Accent2 2 3" xfId="245"/>
    <cellStyle name="40% - Accent2 2 4" xfId="246"/>
    <cellStyle name="40% - Accent2 2 5" xfId="247"/>
    <cellStyle name="40% - Accent2 3" xfId="248"/>
    <cellStyle name="40% - Accent2 3 2" xfId="249"/>
    <cellStyle name="40% - Accent2 4" xfId="250"/>
    <cellStyle name="40% - Accent2 4 2" xfId="251"/>
    <cellStyle name="40% - Accent2 5" xfId="252"/>
    <cellStyle name="40% - Accent2 5 2" xfId="253"/>
    <cellStyle name="40% - Accent2 6" xfId="254"/>
    <cellStyle name="40% - Accent2 6 2" xfId="255"/>
    <cellStyle name="40% - Accent2 7" xfId="256"/>
    <cellStyle name="40% - Accent2 7 2" xfId="257"/>
    <cellStyle name="40% - Accent2 8" xfId="258"/>
    <cellStyle name="40% - Accent2 8 2" xfId="259"/>
    <cellStyle name="40% - Accent2 9" xfId="260"/>
    <cellStyle name="40% - Accent2 9 2" xfId="261"/>
    <cellStyle name="40% - Accent3 10" xfId="262"/>
    <cellStyle name="40% - Accent3 10 2" xfId="263"/>
    <cellStyle name="40% - Accent3 10 2 2" xfId="264"/>
    <cellStyle name="40% - Accent3 10 2 3" xfId="265"/>
    <cellStyle name="40% - Accent3 10 3" xfId="266"/>
    <cellStyle name="40% - Accent3 11" xfId="267"/>
    <cellStyle name="40% - Accent3 12" xfId="268"/>
    <cellStyle name="40% - Accent3 2" xfId="269"/>
    <cellStyle name="40% - Accent3 2 2" xfId="270"/>
    <cellStyle name="40% - Accent3 2 2 2" xfId="271"/>
    <cellStyle name="40% - Accent3 2 2 2 2" xfId="272"/>
    <cellStyle name="40% - Accent3 2 2 2 2 2" xfId="273"/>
    <cellStyle name="40% - Accent3 2 2 2 3" xfId="274"/>
    <cellStyle name="40% - Accent3 2 2 2_1.Anti Cor" xfId="275"/>
    <cellStyle name="40% - Accent3 2 2 3" xfId="276"/>
    <cellStyle name="40% - Accent3 2 3" xfId="277"/>
    <cellStyle name="40% - Accent3 2 4" xfId="278"/>
    <cellStyle name="40% - Accent3 2 5" xfId="279"/>
    <cellStyle name="40% - Accent3 3" xfId="280"/>
    <cellStyle name="40% - Accent3 3 2" xfId="281"/>
    <cellStyle name="40% - Accent3 4" xfId="282"/>
    <cellStyle name="40% - Accent3 4 2" xfId="283"/>
    <cellStyle name="40% - Accent3 5" xfId="284"/>
    <cellStyle name="40% - Accent3 5 2" xfId="285"/>
    <cellStyle name="40% - Accent3 6" xfId="286"/>
    <cellStyle name="40% - Accent3 6 2" xfId="287"/>
    <cellStyle name="40% - Accent3 7" xfId="288"/>
    <cellStyle name="40% - Accent3 7 2" xfId="289"/>
    <cellStyle name="40% - Accent3 8" xfId="290"/>
    <cellStyle name="40% - Accent3 8 2" xfId="291"/>
    <cellStyle name="40% - Accent3 9" xfId="292"/>
    <cellStyle name="40% - Accent3 9 2" xfId="293"/>
    <cellStyle name="40% - Accent4 10" xfId="294"/>
    <cellStyle name="40% - Accent4 10 2" xfId="295"/>
    <cellStyle name="40% - Accent4 10 2 2" xfId="296"/>
    <cellStyle name="40% - Accent4 10 2 3" xfId="297"/>
    <cellStyle name="40% - Accent4 10 3" xfId="298"/>
    <cellStyle name="40% - Accent4 11" xfId="299"/>
    <cellStyle name="40% - Accent4 12" xfId="300"/>
    <cellStyle name="40% - Accent4 2" xfId="301"/>
    <cellStyle name="40% - Accent4 2 2" xfId="302"/>
    <cellStyle name="40% - Accent4 2 2 2" xfId="303"/>
    <cellStyle name="40% - Accent4 2 2 2 2" xfId="304"/>
    <cellStyle name="40% - Accent4 2 2 2 2 2" xfId="305"/>
    <cellStyle name="40% - Accent4 2 2 2 3" xfId="306"/>
    <cellStyle name="40% - Accent4 2 2 2_1.Anti Cor" xfId="307"/>
    <cellStyle name="40% - Accent4 2 2 3" xfId="308"/>
    <cellStyle name="40% - Accent4 2 3" xfId="309"/>
    <cellStyle name="40% - Accent4 2 4" xfId="310"/>
    <cellStyle name="40% - Accent4 2 5" xfId="311"/>
    <cellStyle name="40% - Accent4 3" xfId="312"/>
    <cellStyle name="40% - Accent4 3 2" xfId="313"/>
    <cellStyle name="40% - Accent4 4" xfId="314"/>
    <cellStyle name="40% - Accent4 4 2" xfId="315"/>
    <cellStyle name="40% - Accent4 5" xfId="316"/>
    <cellStyle name="40% - Accent4 5 2" xfId="317"/>
    <cellStyle name="40% - Accent4 6" xfId="318"/>
    <cellStyle name="40% - Accent4 6 2" xfId="319"/>
    <cellStyle name="40% - Accent4 7" xfId="320"/>
    <cellStyle name="40% - Accent4 7 2" xfId="321"/>
    <cellStyle name="40% - Accent4 8" xfId="322"/>
    <cellStyle name="40% - Accent4 8 2" xfId="323"/>
    <cellStyle name="40% - Accent4 9" xfId="324"/>
    <cellStyle name="40% - Accent4 9 2" xfId="325"/>
    <cellStyle name="40% - Accent5 10" xfId="326"/>
    <cellStyle name="40% - Accent5 10 2" xfId="327"/>
    <cellStyle name="40% - Accent5 10 2 2" xfId="328"/>
    <cellStyle name="40% - Accent5 10 2 3" xfId="329"/>
    <cellStyle name="40% - Accent5 10 3" xfId="330"/>
    <cellStyle name="40% - Accent5 11" xfId="331"/>
    <cellStyle name="40% - Accent5 12" xfId="332"/>
    <cellStyle name="40% - Accent5 2" xfId="333"/>
    <cellStyle name="40% - Accent5 2 2" xfId="334"/>
    <cellStyle name="40% - Accent5 2 2 2" xfId="335"/>
    <cellStyle name="40% - Accent5 2 2 2 2" xfId="336"/>
    <cellStyle name="40% - Accent5 2 2 2 2 2" xfId="337"/>
    <cellStyle name="40% - Accent5 2 2 2 3" xfId="338"/>
    <cellStyle name="40% - Accent5 2 2 2_1.Anti Cor" xfId="339"/>
    <cellStyle name="40% - Accent5 2 2 3" xfId="340"/>
    <cellStyle name="40% - Accent5 2 3" xfId="341"/>
    <cellStyle name="40% - Accent5 2 4" xfId="342"/>
    <cellStyle name="40% - Accent5 2 5" xfId="343"/>
    <cellStyle name="40% - Accent5 3" xfId="344"/>
    <cellStyle name="40% - Accent5 3 2" xfId="345"/>
    <cellStyle name="40% - Accent5 4" xfId="346"/>
    <cellStyle name="40% - Accent5 4 2" xfId="347"/>
    <cellStyle name="40% - Accent5 5" xfId="348"/>
    <cellStyle name="40% - Accent5 5 2" xfId="349"/>
    <cellStyle name="40% - Accent5 6" xfId="350"/>
    <cellStyle name="40% - Accent5 6 2" xfId="351"/>
    <cellStyle name="40% - Accent5 7" xfId="352"/>
    <cellStyle name="40% - Accent5 7 2" xfId="353"/>
    <cellStyle name="40% - Accent5 8" xfId="354"/>
    <cellStyle name="40% - Accent5 8 2" xfId="355"/>
    <cellStyle name="40% - Accent5 9" xfId="356"/>
    <cellStyle name="40% - Accent5 9 2" xfId="357"/>
    <cellStyle name="40% - Accent6 10" xfId="358"/>
    <cellStyle name="40% - Accent6 10 2" xfId="359"/>
    <cellStyle name="40% - Accent6 10 2 2" xfId="360"/>
    <cellStyle name="40% - Accent6 10 2 3" xfId="361"/>
    <cellStyle name="40% - Accent6 10 3" xfId="362"/>
    <cellStyle name="40% - Accent6 11" xfId="363"/>
    <cellStyle name="40% - Accent6 12" xfId="364"/>
    <cellStyle name="40% - Accent6 2" xfId="365"/>
    <cellStyle name="40% - Accent6 2 2" xfId="366"/>
    <cellStyle name="40% - Accent6 2 2 2" xfId="367"/>
    <cellStyle name="40% - Accent6 2 2 2 2" xfId="368"/>
    <cellStyle name="40% - Accent6 2 2 2 2 2" xfId="369"/>
    <cellStyle name="40% - Accent6 2 2 2 3" xfId="370"/>
    <cellStyle name="40% - Accent6 2 2 2_1.Anti Cor" xfId="371"/>
    <cellStyle name="40% - Accent6 2 2 3" xfId="372"/>
    <cellStyle name="40% - Accent6 2 3" xfId="373"/>
    <cellStyle name="40% - Accent6 2 4" xfId="374"/>
    <cellStyle name="40% - Accent6 2 5" xfId="375"/>
    <cellStyle name="40% - Accent6 3" xfId="376"/>
    <cellStyle name="40% - Accent6 3 2" xfId="377"/>
    <cellStyle name="40% - Accent6 4" xfId="378"/>
    <cellStyle name="40% - Accent6 4 2" xfId="379"/>
    <cellStyle name="40% - Accent6 5" xfId="380"/>
    <cellStyle name="40% - Accent6 5 2" xfId="381"/>
    <cellStyle name="40% - Accent6 6" xfId="382"/>
    <cellStyle name="40% - Accent6 6 2" xfId="383"/>
    <cellStyle name="40% - Accent6 7" xfId="384"/>
    <cellStyle name="40% - Accent6 7 2" xfId="385"/>
    <cellStyle name="40% - Accent6 8" xfId="386"/>
    <cellStyle name="40% - Accent6 8 2" xfId="387"/>
    <cellStyle name="40% - Accent6 9" xfId="388"/>
    <cellStyle name="40% - Accent6 9 2" xfId="389"/>
    <cellStyle name="60% - Accent1 10" xfId="390"/>
    <cellStyle name="60% - Accent1 10 2" xfId="391"/>
    <cellStyle name="60% - Accent1 10 2 2" xfId="392"/>
    <cellStyle name="60% - Accent1 10 2 3" xfId="393"/>
    <cellStyle name="60% - Accent1 10 3" xfId="394"/>
    <cellStyle name="60% - Accent1 11" xfId="395"/>
    <cellStyle name="60% - Accent1 12" xfId="396"/>
    <cellStyle name="60% - Accent1 2" xfId="397"/>
    <cellStyle name="60% - Accent1 2 2" xfId="398"/>
    <cellStyle name="60% - Accent1 2 2 2" xfId="399"/>
    <cellStyle name="60% - Accent1 2 2 2 2" xfId="400"/>
    <cellStyle name="60% - Accent1 2 2 2 2 2" xfId="401"/>
    <cellStyle name="60% - Accent1 2 2 2 3" xfId="402"/>
    <cellStyle name="60% - Accent1 2 2 2_1.Anti Cor" xfId="403"/>
    <cellStyle name="60% - Accent1 2 2 3" xfId="404"/>
    <cellStyle name="60% - Accent1 2 3" xfId="405"/>
    <cellStyle name="60% - Accent1 2 4" xfId="406"/>
    <cellStyle name="60% - Accent1 2 5" xfId="407"/>
    <cellStyle name="60% - Accent1 3" xfId="408"/>
    <cellStyle name="60% - Accent1 3 2" xfId="409"/>
    <cellStyle name="60% - Accent1 4" xfId="410"/>
    <cellStyle name="60% - Accent1 4 2" xfId="411"/>
    <cellStyle name="60% - Accent1 5" xfId="412"/>
    <cellStyle name="60% - Accent1 5 2" xfId="413"/>
    <cellStyle name="60% - Accent1 6" xfId="414"/>
    <cellStyle name="60% - Accent1 6 2" xfId="415"/>
    <cellStyle name="60% - Accent1 7" xfId="416"/>
    <cellStyle name="60% - Accent1 7 2" xfId="417"/>
    <cellStyle name="60% - Accent1 8" xfId="418"/>
    <cellStyle name="60% - Accent1 8 2" xfId="419"/>
    <cellStyle name="60% - Accent1 9" xfId="420"/>
    <cellStyle name="60% - Accent1 9 2" xfId="421"/>
    <cellStyle name="60% - Accent2 10" xfId="422"/>
    <cellStyle name="60% - Accent2 10 2" xfId="423"/>
    <cellStyle name="60% - Accent2 10 2 2" xfId="424"/>
    <cellStyle name="60% - Accent2 10 2 3" xfId="425"/>
    <cellStyle name="60% - Accent2 10 3" xfId="426"/>
    <cellStyle name="60% - Accent2 11" xfId="427"/>
    <cellStyle name="60% - Accent2 12" xfId="428"/>
    <cellStyle name="60% - Accent2 2" xfId="429"/>
    <cellStyle name="60% - Accent2 2 2" xfId="430"/>
    <cellStyle name="60% - Accent2 2 2 2" xfId="431"/>
    <cellStyle name="60% - Accent2 2 2 2 2" xfId="432"/>
    <cellStyle name="60% - Accent2 2 2 2 2 2" xfId="433"/>
    <cellStyle name="60% - Accent2 2 2 2 3" xfId="434"/>
    <cellStyle name="60% - Accent2 2 2 2_1.Anti Cor" xfId="435"/>
    <cellStyle name="60% - Accent2 2 2 3" xfId="436"/>
    <cellStyle name="60% - Accent2 2 3" xfId="437"/>
    <cellStyle name="60% - Accent2 2 4" xfId="438"/>
    <cellStyle name="60% - Accent2 2 5" xfId="439"/>
    <cellStyle name="60% - Accent2 3" xfId="440"/>
    <cellStyle name="60% - Accent2 3 2" xfId="441"/>
    <cellStyle name="60% - Accent2 4" xfId="442"/>
    <cellStyle name="60% - Accent2 4 2" xfId="443"/>
    <cellStyle name="60% - Accent2 5" xfId="444"/>
    <cellStyle name="60% - Accent2 5 2" xfId="445"/>
    <cellStyle name="60% - Accent2 6" xfId="446"/>
    <cellStyle name="60% - Accent2 6 2" xfId="447"/>
    <cellStyle name="60% - Accent2 7" xfId="448"/>
    <cellStyle name="60% - Accent2 7 2" xfId="449"/>
    <cellStyle name="60% - Accent2 8" xfId="450"/>
    <cellStyle name="60% - Accent2 8 2" xfId="451"/>
    <cellStyle name="60% - Accent2 9" xfId="452"/>
    <cellStyle name="60% - Accent2 9 2" xfId="453"/>
    <cellStyle name="60% - Accent3 10" xfId="454"/>
    <cellStyle name="60% - Accent3 10 2" xfId="455"/>
    <cellStyle name="60% - Accent3 10 2 2" xfId="456"/>
    <cellStyle name="60% - Accent3 10 2 3" xfId="457"/>
    <cellStyle name="60% - Accent3 10 3" xfId="458"/>
    <cellStyle name="60% - Accent3 11" xfId="459"/>
    <cellStyle name="60% - Accent3 12" xfId="460"/>
    <cellStyle name="60% - Accent3 2" xfId="461"/>
    <cellStyle name="60% - Accent3 2 2" xfId="462"/>
    <cellStyle name="60% - Accent3 2 2 2" xfId="463"/>
    <cellStyle name="60% - Accent3 2 2 2 2" xfId="464"/>
    <cellStyle name="60% - Accent3 2 2 2 2 2" xfId="465"/>
    <cellStyle name="60% - Accent3 2 2 2 3" xfId="466"/>
    <cellStyle name="60% - Accent3 2 2 2_1.Anti Cor" xfId="467"/>
    <cellStyle name="60% - Accent3 2 2 3" xfId="468"/>
    <cellStyle name="60% - Accent3 2 3" xfId="469"/>
    <cellStyle name="60% - Accent3 2 4" xfId="470"/>
    <cellStyle name="60% - Accent3 2 5" xfId="471"/>
    <cellStyle name="60% - Accent3 3" xfId="472"/>
    <cellStyle name="60% - Accent3 3 2" xfId="473"/>
    <cellStyle name="60% - Accent3 4" xfId="474"/>
    <cellStyle name="60% - Accent3 4 2" xfId="475"/>
    <cellStyle name="60% - Accent3 5" xfId="476"/>
    <cellStyle name="60% - Accent3 5 2" xfId="477"/>
    <cellStyle name="60% - Accent3 6" xfId="478"/>
    <cellStyle name="60% - Accent3 6 2" xfId="479"/>
    <cellStyle name="60% - Accent3 7" xfId="480"/>
    <cellStyle name="60% - Accent3 7 2" xfId="481"/>
    <cellStyle name="60% - Accent3 8" xfId="482"/>
    <cellStyle name="60% - Accent3 8 2" xfId="483"/>
    <cellStyle name="60% - Accent3 9" xfId="484"/>
    <cellStyle name="60% - Accent3 9 2" xfId="485"/>
    <cellStyle name="60% - Accent4 10" xfId="486"/>
    <cellStyle name="60% - Accent4 10 2" xfId="487"/>
    <cellStyle name="60% - Accent4 10 2 2" xfId="488"/>
    <cellStyle name="60% - Accent4 10 2 3" xfId="489"/>
    <cellStyle name="60% - Accent4 10 3" xfId="490"/>
    <cellStyle name="60% - Accent4 11" xfId="491"/>
    <cellStyle name="60% - Accent4 12" xfId="492"/>
    <cellStyle name="60% - Accent4 2" xfId="493"/>
    <cellStyle name="60% - Accent4 2 2" xfId="494"/>
    <cellStyle name="60% - Accent4 2 2 2" xfId="495"/>
    <cellStyle name="60% - Accent4 2 2 2 2" xfId="496"/>
    <cellStyle name="60% - Accent4 2 2 2 2 2" xfId="497"/>
    <cellStyle name="60% - Accent4 2 2 2 3" xfId="498"/>
    <cellStyle name="60% - Accent4 2 2 2_1.Anti Cor" xfId="499"/>
    <cellStyle name="60% - Accent4 2 2 3" xfId="500"/>
    <cellStyle name="60% - Accent4 2 3" xfId="501"/>
    <cellStyle name="60% - Accent4 2 4" xfId="502"/>
    <cellStyle name="60% - Accent4 2 5" xfId="503"/>
    <cellStyle name="60% - Accent4 3" xfId="504"/>
    <cellStyle name="60% - Accent4 3 2" xfId="505"/>
    <cellStyle name="60% - Accent4 4" xfId="506"/>
    <cellStyle name="60% - Accent4 4 2" xfId="507"/>
    <cellStyle name="60% - Accent4 5" xfId="508"/>
    <cellStyle name="60% - Accent4 5 2" xfId="509"/>
    <cellStyle name="60% - Accent4 6" xfId="510"/>
    <cellStyle name="60% - Accent4 6 2" xfId="511"/>
    <cellStyle name="60% - Accent4 7" xfId="512"/>
    <cellStyle name="60% - Accent4 7 2" xfId="513"/>
    <cellStyle name="60% - Accent4 8" xfId="514"/>
    <cellStyle name="60% - Accent4 8 2" xfId="515"/>
    <cellStyle name="60% - Accent4 9" xfId="516"/>
    <cellStyle name="60% - Accent4 9 2" xfId="517"/>
    <cellStyle name="60% - Accent5 10" xfId="518"/>
    <cellStyle name="60% - Accent5 10 2" xfId="519"/>
    <cellStyle name="60% - Accent5 10 2 2" xfId="520"/>
    <cellStyle name="60% - Accent5 10 2 3" xfId="521"/>
    <cellStyle name="60% - Accent5 10 3" xfId="522"/>
    <cellStyle name="60% - Accent5 11" xfId="523"/>
    <cellStyle name="60% - Accent5 12" xfId="524"/>
    <cellStyle name="60% - Accent5 2" xfId="525"/>
    <cellStyle name="60% - Accent5 2 2" xfId="526"/>
    <cellStyle name="60% - Accent5 2 2 2" xfId="527"/>
    <cellStyle name="60% - Accent5 2 2 2 2" xfId="528"/>
    <cellStyle name="60% - Accent5 2 2 2 2 2" xfId="529"/>
    <cellStyle name="60% - Accent5 2 2 2 3" xfId="530"/>
    <cellStyle name="60% - Accent5 2 2 2_1.Anti Cor" xfId="531"/>
    <cellStyle name="60% - Accent5 2 2 3" xfId="532"/>
    <cellStyle name="60% - Accent5 2 3" xfId="533"/>
    <cellStyle name="60% - Accent5 2 4" xfId="534"/>
    <cellStyle name="60% - Accent5 2 5" xfId="535"/>
    <cellStyle name="60% - Accent5 3" xfId="536"/>
    <cellStyle name="60% - Accent5 3 2" xfId="537"/>
    <cellStyle name="60% - Accent5 4" xfId="538"/>
    <cellStyle name="60% - Accent5 4 2" xfId="539"/>
    <cellStyle name="60% - Accent5 5" xfId="540"/>
    <cellStyle name="60% - Accent5 5 2" xfId="541"/>
    <cellStyle name="60% - Accent5 6" xfId="542"/>
    <cellStyle name="60% - Accent5 6 2" xfId="543"/>
    <cellStyle name="60% - Accent5 7" xfId="544"/>
    <cellStyle name="60% - Accent5 7 2" xfId="545"/>
    <cellStyle name="60% - Accent5 8" xfId="546"/>
    <cellStyle name="60% - Accent5 8 2" xfId="547"/>
    <cellStyle name="60% - Accent5 9" xfId="548"/>
    <cellStyle name="60% - Accent5 9 2" xfId="549"/>
    <cellStyle name="60% - Accent6 10" xfId="550"/>
    <cellStyle name="60% - Accent6 10 2" xfId="551"/>
    <cellStyle name="60% - Accent6 10 2 2" xfId="552"/>
    <cellStyle name="60% - Accent6 10 2 3" xfId="553"/>
    <cellStyle name="60% - Accent6 10 3" xfId="554"/>
    <cellStyle name="60% - Accent6 11" xfId="555"/>
    <cellStyle name="60% - Accent6 12" xfId="556"/>
    <cellStyle name="60% - Accent6 2" xfId="557"/>
    <cellStyle name="60% - Accent6 2 2" xfId="558"/>
    <cellStyle name="60% - Accent6 2 2 2" xfId="559"/>
    <cellStyle name="60% - Accent6 2 2 2 2" xfId="560"/>
    <cellStyle name="60% - Accent6 2 2 2 2 2" xfId="561"/>
    <cellStyle name="60% - Accent6 2 2 2 3" xfId="562"/>
    <cellStyle name="60% - Accent6 2 2 2_1.Anti Cor" xfId="563"/>
    <cellStyle name="60% - Accent6 2 2 3" xfId="564"/>
    <cellStyle name="60% - Accent6 2 3" xfId="565"/>
    <cellStyle name="60% - Accent6 2 4" xfId="566"/>
    <cellStyle name="60% - Accent6 2 5" xfId="567"/>
    <cellStyle name="60% - Accent6 3" xfId="568"/>
    <cellStyle name="60% - Accent6 3 2" xfId="569"/>
    <cellStyle name="60% - Accent6 4" xfId="570"/>
    <cellStyle name="60% - Accent6 4 2" xfId="571"/>
    <cellStyle name="60% - Accent6 5" xfId="572"/>
    <cellStyle name="60% - Accent6 5 2" xfId="573"/>
    <cellStyle name="60% - Accent6 6" xfId="574"/>
    <cellStyle name="60% - Accent6 6 2" xfId="575"/>
    <cellStyle name="60% - Accent6 7" xfId="576"/>
    <cellStyle name="60% - Accent6 7 2" xfId="577"/>
    <cellStyle name="60% - Accent6 8" xfId="578"/>
    <cellStyle name="60% - Accent6 8 2" xfId="579"/>
    <cellStyle name="60% - Accent6 9" xfId="580"/>
    <cellStyle name="60% - Accent6 9 2" xfId="581"/>
    <cellStyle name="Accent1 10" xfId="582"/>
    <cellStyle name="Accent1 10 2" xfId="583"/>
    <cellStyle name="Accent1 10 2 2" xfId="584"/>
    <cellStyle name="Accent1 10 2 3" xfId="585"/>
    <cellStyle name="Accent1 10 3" xfId="586"/>
    <cellStyle name="Accent1 11" xfId="587"/>
    <cellStyle name="Accent1 12" xfId="588"/>
    <cellStyle name="Accent1 2" xfId="589"/>
    <cellStyle name="Accent1 2 2" xfId="590"/>
    <cellStyle name="Accent1 2 2 2" xfId="591"/>
    <cellStyle name="Accent1 2 2 2 2" xfId="592"/>
    <cellStyle name="Accent1 2 2 2 2 2" xfId="593"/>
    <cellStyle name="Accent1 2 2 2 3" xfId="594"/>
    <cellStyle name="Accent1 2 2 2_1.Anti Cor" xfId="595"/>
    <cellStyle name="Accent1 2 2 3" xfId="596"/>
    <cellStyle name="Accent1 2 3" xfId="597"/>
    <cellStyle name="Accent1 2 4" xfId="598"/>
    <cellStyle name="Accent1 2 5" xfId="599"/>
    <cellStyle name="Accent1 3" xfId="600"/>
    <cellStyle name="Accent1 3 2" xfId="601"/>
    <cellStyle name="Accent1 4" xfId="602"/>
    <cellStyle name="Accent1 4 2" xfId="603"/>
    <cellStyle name="Accent1 5" xfId="604"/>
    <cellStyle name="Accent1 5 2" xfId="605"/>
    <cellStyle name="Accent1 6" xfId="606"/>
    <cellStyle name="Accent1 6 2" xfId="607"/>
    <cellStyle name="Accent1 7" xfId="608"/>
    <cellStyle name="Accent1 7 2" xfId="609"/>
    <cellStyle name="Accent1 8" xfId="610"/>
    <cellStyle name="Accent1 8 2" xfId="611"/>
    <cellStyle name="Accent1 9" xfId="612"/>
    <cellStyle name="Accent1 9 2" xfId="613"/>
    <cellStyle name="Accent2 10" xfId="614"/>
    <cellStyle name="Accent2 10 2" xfId="615"/>
    <cellStyle name="Accent2 10 2 2" xfId="616"/>
    <cellStyle name="Accent2 10 2 3" xfId="617"/>
    <cellStyle name="Accent2 10 3" xfId="618"/>
    <cellStyle name="Accent2 11" xfId="619"/>
    <cellStyle name="Accent2 12" xfId="620"/>
    <cellStyle name="Accent2 2" xfId="621"/>
    <cellStyle name="Accent2 2 2" xfId="622"/>
    <cellStyle name="Accent2 2 2 2" xfId="623"/>
    <cellStyle name="Accent2 2 2 2 2" xfId="624"/>
    <cellStyle name="Accent2 2 2 2 2 2" xfId="625"/>
    <cellStyle name="Accent2 2 2 2 3" xfId="626"/>
    <cellStyle name="Accent2 2 2 2_1.Anti Cor" xfId="627"/>
    <cellStyle name="Accent2 2 2 3" xfId="628"/>
    <cellStyle name="Accent2 2 3" xfId="629"/>
    <cellStyle name="Accent2 2 4" xfId="630"/>
    <cellStyle name="Accent2 2 5" xfId="631"/>
    <cellStyle name="Accent2 3" xfId="632"/>
    <cellStyle name="Accent2 3 2" xfId="633"/>
    <cellStyle name="Accent2 4" xfId="634"/>
    <cellStyle name="Accent2 4 2" xfId="635"/>
    <cellStyle name="Accent2 5" xfId="636"/>
    <cellStyle name="Accent2 5 2" xfId="637"/>
    <cellStyle name="Accent2 6" xfId="638"/>
    <cellStyle name="Accent2 6 2" xfId="639"/>
    <cellStyle name="Accent2 7" xfId="640"/>
    <cellStyle name="Accent2 7 2" xfId="641"/>
    <cellStyle name="Accent2 8" xfId="642"/>
    <cellStyle name="Accent2 8 2" xfId="643"/>
    <cellStyle name="Accent2 9" xfId="644"/>
    <cellStyle name="Accent2 9 2" xfId="645"/>
    <cellStyle name="Accent3 10" xfId="646"/>
    <cellStyle name="Accent3 10 2" xfId="647"/>
    <cellStyle name="Accent3 10 2 2" xfId="648"/>
    <cellStyle name="Accent3 10 2 3" xfId="649"/>
    <cellStyle name="Accent3 10 3" xfId="650"/>
    <cellStyle name="Accent3 11" xfId="651"/>
    <cellStyle name="Accent3 12" xfId="652"/>
    <cellStyle name="Accent3 2" xfId="653"/>
    <cellStyle name="Accent3 2 2" xfId="654"/>
    <cellStyle name="Accent3 2 2 2" xfId="655"/>
    <cellStyle name="Accent3 2 2 2 2" xfId="656"/>
    <cellStyle name="Accent3 2 2 2 2 2" xfId="657"/>
    <cellStyle name="Accent3 2 2 2 3" xfId="658"/>
    <cellStyle name="Accent3 2 2 2_1.Anti Cor" xfId="659"/>
    <cellStyle name="Accent3 2 2 3" xfId="660"/>
    <cellStyle name="Accent3 2 3" xfId="661"/>
    <cellStyle name="Accent3 2 4" xfId="662"/>
    <cellStyle name="Accent3 2 5" xfId="663"/>
    <cellStyle name="Accent3 3" xfId="664"/>
    <cellStyle name="Accent3 3 2" xfId="665"/>
    <cellStyle name="Accent3 4" xfId="666"/>
    <cellStyle name="Accent3 4 2" xfId="667"/>
    <cellStyle name="Accent3 5" xfId="668"/>
    <cellStyle name="Accent3 5 2" xfId="669"/>
    <cellStyle name="Accent3 6" xfId="670"/>
    <cellStyle name="Accent3 6 2" xfId="671"/>
    <cellStyle name="Accent3 7" xfId="672"/>
    <cellStyle name="Accent3 7 2" xfId="673"/>
    <cellStyle name="Accent3 8" xfId="674"/>
    <cellStyle name="Accent3 8 2" xfId="675"/>
    <cellStyle name="Accent3 9" xfId="676"/>
    <cellStyle name="Accent3 9 2" xfId="677"/>
    <cellStyle name="Accent4 10" xfId="678"/>
    <cellStyle name="Accent4 10 2" xfId="679"/>
    <cellStyle name="Accent4 10 2 2" xfId="680"/>
    <cellStyle name="Accent4 10 2 3" xfId="681"/>
    <cellStyle name="Accent4 10 3" xfId="682"/>
    <cellStyle name="Accent4 11" xfId="683"/>
    <cellStyle name="Accent4 12" xfId="684"/>
    <cellStyle name="Accent4 2" xfId="685"/>
    <cellStyle name="Accent4 2 2" xfId="686"/>
    <cellStyle name="Accent4 2 2 2" xfId="687"/>
    <cellStyle name="Accent4 2 2 2 2" xfId="688"/>
    <cellStyle name="Accent4 2 2 2 2 2" xfId="689"/>
    <cellStyle name="Accent4 2 2 2 3" xfId="690"/>
    <cellStyle name="Accent4 2 2 2_1.Anti Cor" xfId="691"/>
    <cellStyle name="Accent4 2 2 3" xfId="692"/>
    <cellStyle name="Accent4 2 3" xfId="693"/>
    <cellStyle name="Accent4 2 4" xfId="694"/>
    <cellStyle name="Accent4 2 5" xfId="695"/>
    <cellStyle name="Accent4 3" xfId="696"/>
    <cellStyle name="Accent4 3 2" xfId="697"/>
    <cellStyle name="Accent4 4" xfId="698"/>
    <cellStyle name="Accent4 4 2" xfId="699"/>
    <cellStyle name="Accent4 5" xfId="700"/>
    <cellStyle name="Accent4 5 2" xfId="701"/>
    <cellStyle name="Accent4 6" xfId="702"/>
    <cellStyle name="Accent4 6 2" xfId="703"/>
    <cellStyle name="Accent4 7" xfId="704"/>
    <cellStyle name="Accent4 7 2" xfId="705"/>
    <cellStyle name="Accent4 8" xfId="706"/>
    <cellStyle name="Accent4 8 2" xfId="707"/>
    <cellStyle name="Accent4 9" xfId="708"/>
    <cellStyle name="Accent4 9 2" xfId="709"/>
    <cellStyle name="Accent5 10" xfId="710"/>
    <cellStyle name="Accent5 10 2" xfId="711"/>
    <cellStyle name="Accent5 10 2 2" xfId="712"/>
    <cellStyle name="Accent5 10 2 3" xfId="713"/>
    <cellStyle name="Accent5 10 3" xfId="714"/>
    <cellStyle name="Accent5 11" xfId="715"/>
    <cellStyle name="Accent5 12" xfId="716"/>
    <cellStyle name="Accent5 2" xfId="717"/>
    <cellStyle name="Accent5 2 2" xfId="718"/>
    <cellStyle name="Accent5 2 2 2" xfId="719"/>
    <cellStyle name="Accent5 2 2 2 2" xfId="720"/>
    <cellStyle name="Accent5 2 2 2 2 2" xfId="721"/>
    <cellStyle name="Accent5 2 2 2 3" xfId="722"/>
    <cellStyle name="Accent5 2 2 2_1.Anti Cor" xfId="723"/>
    <cellStyle name="Accent5 2 2 3" xfId="724"/>
    <cellStyle name="Accent5 2 3" xfId="725"/>
    <cellStyle name="Accent5 2 4" xfId="726"/>
    <cellStyle name="Accent5 2 5" xfId="727"/>
    <cellStyle name="Accent5 3" xfId="728"/>
    <cellStyle name="Accent5 3 2" xfId="729"/>
    <cellStyle name="Accent5 4" xfId="730"/>
    <cellStyle name="Accent5 4 2" xfId="731"/>
    <cellStyle name="Accent5 5" xfId="732"/>
    <cellStyle name="Accent5 5 2" xfId="733"/>
    <cellStyle name="Accent5 6" xfId="734"/>
    <cellStyle name="Accent5 6 2" xfId="735"/>
    <cellStyle name="Accent5 7" xfId="736"/>
    <cellStyle name="Accent5 7 2" xfId="737"/>
    <cellStyle name="Accent5 8" xfId="738"/>
    <cellStyle name="Accent5 8 2" xfId="739"/>
    <cellStyle name="Accent5 9" xfId="740"/>
    <cellStyle name="Accent5 9 2" xfId="741"/>
    <cellStyle name="Accent6 10" xfId="742"/>
    <cellStyle name="Accent6 10 2" xfId="743"/>
    <cellStyle name="Accent6 10 2 2" xfId="744"/>
    <cellStyle name="Accent6 10 2 3" xfId="745"/>
    <cellStyle name="Accent6 10 3" xfId="746"/>
    <cellStyle name="Accent6 11" xfId="747"/>
    <cellStyle name="Accent6 12" xfId="748"/>
    <cellStyle name="Accent6 2" xfId="749"/>
    <cellStyle name="Accent6 2 2" xfId="750"/>
    <cellStyle name="Accent6 2 2 2" xfId="751"/>
    <cellStyle name="Accent6 2 2 2 2" xfId="752"/>
    <cellStyle name="Accent6 2 2 2 2 2" xfId="753"/>
    <cellStyle name="Accent6 2 2 2 3" xfId="754"/>
    <cellStyle name="Accent6 2 2 2_1.Anti Cor" xfId="755"/>
    <cellStyle name="Accent6 2 2 3" xfId="756"/>
    <cellStyle name="Accent6 2 3" xfId="757"/>
    <cellStyle name="Accent6 2 4" xfId="758"/>
    <cellStyle name="Accent6 2 5" xfId="759"/>
    <cellStyle name="Accent6 3" xfId="760"/>
    <cellStyle name="Accent6 3 2" xfId="761"/>
    <cellStyle name="Accent6 4" xfId="762"/>
    <cellStyle name="Accent6 4 2" xfId="763"/>
    <cellStyle name="Accent6 5" xfId="764"/>
    <cellStyle name="Accent6 5 2" xfId="765"/>
    <cellStyle name="Accent6 6" xfId="766"/>
    <cellStyle name="Accent6 6 2" xfId="767"/>
    <cellStyle name="Accent6 7" xfId="768"/>
    <cellStyle name="Accent6 7 2" xfId="769"/>
    <cellStyle name="Accent6 8" xfId="770"/>
    <cellStyle name="Accent6 8 2" xfId="771"/>
    <cellStyle name="Accent6 9" xfId="772"/>
    <cellStyle name="Accent6 9 2" xfId="773"/>
    <cellStyle name="Bad 10" xfId="774"/>
    <cellStyle name="Bad 10 2" xfId="775"/>
    <cellStyle name="Bad 10 2 2" xfId="776"/>
    <cellStyle name="Bad 10 2 3" xfId="777"/>
    <cellStyle name="Bad 10 3" xfId="778"/>
    <cellStyle name="Bad 11" xfId="779"/>
    <cellStyle name="Bad 12" xfId="780"/>
    <cellStyle name="Bad 2" xfId="781"/>
    <cellStyle name="Bad 2 2" xfId="782"/>
    <cellStyle name="Bad 2 2 2" xfId="783"/>
    <cellStyle name="Bad 2 2 2 2" xfId="784"/>
    <cellStyle name="Bad 2 2 2 2 2" xfId="785"/>
    <cellStyle name="Bad 2 2 2 3" xfId="786"/>
    <cellStyle name="Bad 2 2 2_1.Anti Cor" xfId="787"/>
    <cellStyle name="Bad 2 2 3" xfId="788"/>
    <cellStyle name="Bad 2 3" xfId="789"/>
    <cellStyle name="Bad 2 4" xfId="790"/>
    <cellStyle name="Bad 2 5" xfId="791"/>
    <cellStyle name="Bad 3" xfId="792"/>
    <cellStyle name="Bad 3 2" xfId="793"/>
    <cellStyle name="Bad 4" xfId="794"/>
    <cellStyle name="Bad 4 2" xfId="795"/>
    <cellStyle name="Bad 5" xfId="796"/>
    <cellStyle name="Bad 5 2" xfId="797"/>
    <cellStyle name="Bad 6" xfId="798"/>
    <cellStyle name="Bad 6 2" xfId="799"/>
    <cellStyle name="Bad 7" xfId="800"/>
    <cellStyle name="Bad 7 2" xfId="801"/>
    <cellStyle name="Bad 8" xfId="802"/>
    <cellStyle name="Bad 8 2" xfId="803"/>
    <cellStyle name="Bad 9" xfId="804"/>
    <cellStyle name="Bad 9 2" xfId="805"/>
    <cellStyle name="Calculation 10" xfId="806"/>
    <cellStyle name="Calculation 10 2" xfId="807"/>
    <cellStyle name="Calculation 10 2 2" xfId="808"/>
    <cellStyle name="Calculation 10 2 3" xfId="809"/>
    <cellStyle name="Calculation 10 3" xfId="810"/>
    <cellStyle name="Calculation 11" xfId="811"/>
    <cellStyle name="Calculation 12" xfId="812"/>
    <cellStyle name="Calculation 2" xfId="813"/>
    <cellStyle name="Calculation 2 2" xfId="814"/>
    <cellStyle name="Calculation 2 2 2" xfId="815"/>
    <cellStyle name="Calculation 2 2 2 2" xfId="816"/>
    <cellStyle name="Calculation 2 2 2 2 2" xfId="817"/>
    <cellStyle name="Calculation 2 2 2 3" xfId="818"/>
    <cellStyle name="Calculation 2 2 2_1.Anti Cor" xfId="819"/>
    <cellStyle name="Calculation 2 2 3" xfId="820"/>
    <cellStyle name="Calculation 2 3" xfId="821"/>
    <cellStyle name="Calculation 2 4" xfId="822"/>
    <cellStyle name="Calculation 2 5" xfId="823"/>
    <cellStyle name="Calculation 3" xfId="824"/>
    <cellStyle name="Calculation 3 2" xfId="825"/>
    <cellStyle name="Calculation 4" xfId="826"/>
    <cellStyle name="Calculation 4 2" xfId="827"/>
    <cellStyle name="Calculation 5" xfId="828"/>
    <cellStyle name="Calculation 5 2" xfId="829"/>
    <cellStyle name="Calculation 6" xfId="830"/>
    <cellStyle name="Calculation 6 2" xfId="831"/>
    <cellStyle name="Calculation 7" xfId="832"/>
    <cellStyle name="Calculation 7 2" xfId="833"/>
    <cellStyle name="Calculation 8" xfId="834"/>
    <cellStyle name="Calculation 8 2" xfId="835"/>
    <cellStyle name="Calculation 9" xfId="836"/>
    <cellStyle name="Calculation 9 2" xfId="837"/>
    <cellStyle name="Check Cell 10" xfId="838"/>
    <cellStyle name="Check Cell 10 2" xfId="839"/>
    <cellStyle name="Check Cell 10 2 2" xfId="840"/>
    <cellStyle name="Check Cell 10 2 3" xfId="841"/>
    <cellStyle name="Check Cell 10 3" xfId="842"/>
    <cellStyle name="Check Cell 11" xfId="843"/>
    <cellStyle name="Check Cell 12" xfId="844"/>
    <cellStyle name="Check Cell 2" xfId="845"/>
    <cellStyle name="Check Cell 2 2" xfId="846"/>
    <cellStyle name="Check Cell 2 2 2" xfId="847"/>
    <cellStyle name="Check Cell 2 2 2 2" xfId="848"/>
    <cellStyle name="Check Cell 2 2 2 2 2" xfId="849"/>
    <cellStyle name="Check Cell 2 2 2 3" xfId="850"/>
    <cellStyle name="Check Cell 2 2 2_1.Anti Cor" xfId="851"/>
    <cellStyle name="Check Cell 2 2 3" xfId="852"/>
    <cellStyle name="Check Cell 2 3" xfId="853"/>
    <cellStyle name="Check Cell 2 4" xfId="854"/>
    <cellStyle name="Check Cell 2 5" xfId="855"/>
    <cellStyle name="Check Cell 3" xfId="856"/>
    <cellStyle name="Check Cell 3 2" xfId="857"/>
    <cellStyle name="Check Cell 4" xfId="858"/>
    <cellStyle name="Check Cell 4 2" xfId="859"/>
    <cellStyle name="Check Cell 5" xfId="860"/>
    <cellStyle name="Check Cell 5 2" xfId="861"/>
    <cellStyle name="Check Cell 6" xfId="862"/>
    <cellStyle name="Check Cell 6 2" xfId="863"/>
    <cellStyle name="Check Cell 7" xfId="864"/>
    <cellStyle name="Check Cell 7 2" xfId="865"/>
    <cellStyle name="Check Cell 8" xfId="866"/>
    <cellStyle name="Check Cell 8 2" xfId="867"/>
    <cellStyle name="Check Cell 9" xfId="868"/>
    <cellStyle name="Check Cell 9 2" xfId="869"/>
    <cellStyle name="Comma" xfId="1" builtinId="3"/>
    <cellStyle name="Comma 10" xfId="870"/>
    <cellStyle name="Comma 11" xfId="871"/>
    <cellStyle name="Comma 12" xfId="872"/>
    <cellStyle name="Comma 13" xfId="873"/>
    <cellStyle name="Comma 14" xfId="874"/>
    <cellStyle name="Comma 15" xfId="875"/>
    <cellStyle name="Comma 16" xfId="4"/>
    <cellStyle name="Comma 16 2" xfId="876"/>
    <cellStyle name="Comma 18" xfId="877"/>
    <cellStyle name="Comma 2" xfId="5"/>
    <cellStyle name="Comma 2 10" xfId="878"/>
    <cellStyle name="Comma 2 10 2" xfId="879"/>
    <cellStyle name="Comma 2 11" xfId="880"/>
    <cellStyle name="Comma 2 12" xfId="881"/>
    <cellStyle name="Comma 2 2" xfId="882"/>
    <cellStyle name="Comma 2 3" xfId="883"/>
    <cellStyle name="Comma 2 4" xfId="884"/>
    <cellStyle name="Comma 2 4 2" xfId="885"/>
    <cellStyle name="Comma 2 5" xfId="886"/>
    <cellStyle name="Comma 2 6" xfId="887"/>
    <cellStyle name="Comma 2 7" xfId="888"/>
    <cellStyle name="Comma 2 8" xfId="889"/>
    <cellStyle name="Comma 2 9" xfId="890"/>
    <cellStyle name="Comma 26" xfId="891"/>
    <cellStyle name="Comma 27" xfId="892"/>
    <cellStyle name="Comma 28" xfId="893"/>
    <cellStyle name="Comma 29" xfId="894"/>
    <cellStyle name="Comma 3" xfId="895"/>
    <cellStyle name="Comma 3 2" xfId="896"/>
    <cellStyle name="Comma 3 3" xfId="897"/>
    <cellStyle name="Comma 30" xfId="898"/>
    <cellStyle name="Comma 31" xfId="899"/>
    <cellStyle name="Comma 32" xfId="900"/>
    <cellStyle name="Comma 33" xfId="901"/>
    <cellStyle name="Comma 34" xfId="902"/>
    <cellStyle name="Comma 35" xfId="903"/>
    <cellStyle name="Comma 37" xfId="904"/>
    <cellStyle name="Comma 38" xfId="905"/>
    <cellStyle name="Comma 39" xfId="906"/>
    <cellStyle name="Comma 4" xfId="907"/>
    <cellStyle name="Comma 40" xfId="908"/>
    <cellStyle name="Comma 41" xfId="909"/>
    <cellStyle name="Comma 42" xfId="910"/>
    <cellStyle name="Comma 44" xfId="911"/>
    <cellStyle name="Comma 45" xfId="912"/>
    <cellStyle name="Comma 46" xfId="913"/>
    <cellStyle name="Comma 5" xfId="914"/>
    <cellStyle name="Comma 5 2" xfId="915"/>
    <cellStyle name="Comma 6" xfId="916"/>
    <cellStyle name="Comma 7" xfId="917"/>
    <cellStyle name="Comma 7 2" xfId="918"/>
    <cellStyle name="Comma 8" xfId="919"/>
    <cellStyle name="Comma 9" xfId="920"/>
    <cellStyle name="Dezimal 2" xfId="921"/>
    <cellStyle name="Dezimal 6" xfId="922"/>
    <cellStyle name="Dezimal 7" xfId="923"/>
    <cellStyle name="Dezimal 8" xfId="924"/>
    <cellStyle name="Explanatory Text 10" xfId="925"/>
    <cellStyle name="Explanatory Text 10 2" xfId="926"/>
    <cellStyle name="Explanatory Text 10 2 2" xfId="927"/>
    <cellStyle name="Explanatory Text 10 2 3" xfId="928"/>
    <cellStyle name="Explanatory Text 10 3" xfId="929"/>
    <cellStyle name="Explanatory Text 11" xfId="930"/>
    <cellStyle name="Explanatory Text 12" xfId="931"/>
    <cellStyle name="Explanatory Text 2" xfId="932"/>
    <cellStyle name="Explanatory Text 2 2" xfId="933"/>
    <cellStyle name="Explanatory Text 2 2 2" xfId="934"/>
    <cellStyle name="Explanatory Text 2 2 2 2" xfId="935"/>
    <cellStyle name="Explanatory Text 2 2 2 2 2" xfId="936"/>
    <cellStyle name="Explanatory Text 2 2 2 3" xfId="937"/>
    <cellStyle name="Explanatory Text 2 2 2_1.Anti Cor" xfId="938"/>
    <cellStyle name="Explanatory Text 2 2 3" xfId="939"/>
    <cellStyle name="Explanatory Text 2 3" xfId="940"/>
    <cellStyle name="Explanatory Text 2 4" xfId="941"/>
    <cellStyle name="Explanatory Text 2 5" xfId="942"/>
    <cellStyle name="Explanatory Text 3" xfId="943"/>
    <cellStyle name="Explanatory Text 3 2" xfId="944"/>
    <cellStyle name="Explanatory Text 4" xfId="945"/>
    <cellStyle name="Explanatory Text 4 2" xfId="946"/>
    <cellStyle name="Explanatory Text 5" xfId="947"/>
    <cellStyle name="Explanatory Text 5 2" xfId="948"/>
    <cellStyle name="Explanatory Text 6" xfId="949"/>
    <cellStyle name="Explanatory Text 6 2" xfId="950"/>
    <cellStyle name="Explanatory Text 7" xfId="951"/>
    <cellStyle name="Explanatory Text 7 2" xfId="952"/>
    <cellStyle name="Explanatory Text 8" xfId="953"/>
    <cellStyle name="Explanatory Text 8 2" xfId="954"/>
    <cellStyle name="Explanatory Text 9" xfId="955"/>
    <cellStyle name="Explanatory Text 9 2" xfId="956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Good 10" xfId="957"/>
    <cellStyle name="Good 10 2" xfId="958"/>
    <cellStyle name="Good 10 2 2" xfId="959"/>
    <cellStyle name="Good 10 2 3" xfId="960"/>
    <cellStyle name="Good 10 3" xfId="961"/>
    <cellStyle name="Good 11" xfId="962"/>
    <cellStyle name="Good 12" xfId="963"/>
    <cellStyle name="Good 2" xfId="964"/>
    <cellStyle name="Good 2 2" xfId="965"/>
    <cellStyle name="Good 2 2 2" xfId="966"/>
    <cellStyle name="Good 2 2 2 2" xfId="967"/>
    <cellStyle name="Good 2 2 2 2 2" xfId="968"/>
    <cellStyle name="Good 2 2 2 3" xfId="969"/>
    <cellStyle name="Good 2 2 2_1.Anti Cor" xfId="970"/>
    <cellStyle name="Good 2 2 3" xfId="971"/>
    <cellStyle name="Good 2 3" xfId="972"/>
    <cellStyle name="Good 2 4" xfId="973"/>
    <cellStyle name="Good 2 5" xfId="974"/>
    <cellStyle name="Good 3" xfId="975"/>
    <cellStyle name="Good 3 2" xfId="976"/>
    <cellStyle name="Good 4" xfId="977"/>
    <cellStyle name="Good 4 2" xfId="978"/>
    <cellStyle name="Good 5" xfId="979"/>
    <cellStyle name="Good 5 2" xfId="980"/>
    <cellStyle name="Good 6" xfId="981"/>
    <cellStyle name="Good 6 2" xfId="982"/>
    <cellStyle name="Good 7" xfId="983"/>
    <cellStyle name="Good 7 2" xfId="984"/>
    <cellStyle name="Good 8" xfId="985"/>
    <cellStyle name="Good 8 2" xfId="986"/>
    <cellStyle name="Good 9" xfId="987"/>
    <cellStyle name="Good 9 2" xfId="988"/>
    <cellStyle name="Heading 1 10" xfId="989"/>
    <cellStyle name="Heading 1 10 2" xfId="990"/>
    <cellStyle name="Heading 1 10 2 2" xfId="991"/>
    <cellStyle name="Heading 1 10 2 3" xfId="992"/>
    <cellStyle name="Heading 1 10 3" xfId="993"/>
    <cellStyle name="Heading 1 11" xfId="994"/>
    <cellStyle name="Heading 1 12" xfId="995"/>
    <cellStyle name="Heading 1 2" xfId="996"/>
    <cellStyle name="Heading 1 2 2" xfId="997"/>
    <cellStyle name="Heading 1 2 2 2" xfId="998"/>
    <cellStyle name="Heading 1 2 2 2 2" xfId="999"/>
    <cellStyle name="Heading 1 2 2 2 2 2" xfId="1000"/>
    <cellStyle name="Heading 1 2 2 2 3" xfId="1001"/>
    <cellStyle name="Heading 1 2 2 2_1.Anti Cor" xfId="1002"/>
    <cellStyle name="Heading 1 2 2 3" xfId="1003"/>
    <cellStyle name="Heading 1 2 3" xfId="1004"/>
    <cellStyle name="Heading 1 2 4" xfId="1005"/>
    <cellStyle name="Heading 1 2 5" xfId="1006"/>
    <cellStyle name="Heading 1 3" xfId="1007"/>
    <cellStyle name="Heading 1 3 2" xfId="1008"/>
    <cellStyle name="Heading 1 4" xfId="1009"/>
    <cellStyle name="Heading 1 4 2" xfId="1010"/>
    <cellStyle name="Heading 1 5" xfId="1011"/>
    <cellStyle name="Heading 1 5 2" xfId="1012"/>
    <cellStyle name="Heading 1 6" xfId="1013"/>
    <cellStyle name="Heading 1 6 2" xfId="1014"/>
    <cellStyle name="Heading 1 7" xfId="1015"/>
    <cellStyle name="Heading 1 7 2" xfId="1016"/>
    <cellStyle name="Heading 1 8" xfId="1017"/>
    <cellStyle name="Heading 1 8 2" xfId="1018"/>
    <cellStyle name="Heading 1 9" xfId="1019"/>
    <cellStyle name="Heading 1 9 2" xfId="1020"/>
    <cellStyle name="Heading 2 10" xfId="1021"/>
    <cellStyle name="Heading 2 10 2" xfId="1022"/>
    <cellStyle name="Heading 2 10 2 2" xfId="1023"/>
    <cellStyle name="Heading 2 10 2 3" xfId="1024"/>
    <cellStyle name="Heading 2 10 3" xfId="1025"/>
    <cellStyle name="Heading 2 11" xfId="1026"/>
    <cellStyle name="Heading 2 12" xfId="1027"/>
    <cellStyle name="Heading 2 2" xfId="1028"/>
    <cellStyle name="Heading 2 2 2" xfId="1029"/>
    <cellStyle name="Heading 2 2 2 2" xfId="1030"/>
    <cellStyle name="Heading 2 2 2 2 2" xfId="1031"/>
    <cellStyle name="Heading 2 2 2 2 2 2" xfId="1032"/>
    <cellStyle name="Heading 2 2 2 2 3" xfId="1033"/>
    <cellStyle name="Heading 2 2 2 2_1.Anti Cor" xfId="1034"/>
    <cellStyle name="Heading 2 2 2 3" xfId="1035"/>
    <cellStyle name="Heading 2 2 3" xfId="1036"/>
    <cellStyle name="Heading 2 2 4" xfId="1037"/>
    <cellStyle name="Heading 2 2 5" xfId="1038"/>
    <cellStyle name="Heading 2 3" xfId="1039"/>
    <cellStyle name="Heading 2 3 2" xfId="1040"/>
    <cellStyle name="Heading 2 4" xfId="1041"/>
    <cellStyle name="Heading 2 4 2" xfId="1042"/>
    <cellStyle name="Heading 2 5" xfId="1043"/>
    <cellStyle name="Heading 2 5 2" xfId="1044"/>
    <cellStyle name="Heading 2 6" xfId="1045"/>
    <cellStyle name="Heading 2 6 2" xfId="1046"/>
    <cellStyle name="Heading 2 7" xfId="1047"/>
    <cellStyle name="Heading 2 7 2" xfId="1048"/>
    <cellStyle name="Heading 2 8" xfId="1049"/>
    <cellStyle name="Heading 2 8 2" xfId="1050"/>
    <cellStyle name="Heading 2 9" xfId="1051"/>
    <cellStyle name="Heading 2 9 2" xfId="1052"/>
    <cellStyle name="Heading 3 10" xfId="1053"/>
    <cellStyle name="Heading 3 10 2" xfId="1054"/>
    <cellStyle name="Heading 3 10 2 2" xfId="1055"/>
    <cellStyle name="Heading 3 10 2 3" xfId="1056"/>
    <cellStyle name="Heading 3 10 3" xfId="1057"/>
    <cellStyle name="Heading 3 11" xfId="1058"/>
    <cellStyle name="Heading 3 12" xfId="1059"/>
    <cellStyle name="Heading 3 2" xfId="1060"/>
    <cellStyle name="Heading 3 2 2" xfId="1061"/>
    <cellStyle name="Heading 3 2 2 2" xfId="1062"/>
    <cellStyle name="Heading 3 2 2 2 2" xfId="1063"/>
    <cellStyle name="Heading 3 2 2 2 2 2" xfId="1064"/>
    <cellStyle name="Heading 3 2 2 2 3" xfId="1065"/>
    <cellStyle name="Heading 3 2 2 2_1.Anti Cor" xfId="1066"/>
    <cellStyle name="Heading 3 2 2 3" xfId="1067"/>
    <cellStyle name="Heading 3 2 3" xfId="1068"/>
    <cellStyle name="Heading 3 2 4" xfId="1069"/>
    <cellStyle name="Heading 3 2 5" xfId="1070"/>
    <cellStyle name="Heading 3 3" xfId="1071"/>
    <cellStyle name="Heading 3 3 2" xfId="1072"/>
    <cellStyle name="Heading 3 4" xfId="1073"/>
    <cellStyle name="Heading 3 4 2" xfId="1074"/>
    <cellStyle name="Heading 3 5" xfId="1075"/>
    <cellStyle name="Heading 3 5 2" xfId="1076"/>
    <cellStyle name="Heading 3 6" xfId="1077"/>
    <cellStyle name="Heading 3 6 2" xfId="1078"/>
    <cellStyle name="Heading 3 7" xfId="1079"/>
    <cellStyle name="Heading 3 7 2" xfId="1080"/>
    <cellStyle name="Heading 3 8" xfId="1081"/>
    <cellStyle name="Heading 3 8 2" xfId="1082"/>
    <cellStyle name="Heading 3 9" xfId="1083"/>
    <cellStyle name="Heading 3 9 2" xfId="1084"/>
    <cellStyle name="Heading 4 10" xfId="1085"/>
    <cellStyle name="Heading 4 10 2" xfId="1086"/>
    <cellStyle name="Heading 4 10 2 2" xfId="1087"/>
    <cellStyle name="Heading 4 10 2 3" xfId="1088"/>
    <cellStyle name="Heading 4 10 3" xfId="1089"/>
    <cellStyle name="Heading 4 11" xfId="1090"/>
    <cellStyle name="Heading 4 12" xfId="1091"/>
    <cellStyle name="Heading 4 2" xfId="1092"/>
    <cellStyle name="Heading 4 2 2" xfId="1093"/>
    <cellStyle name="Heading 4 2 2 2" xfId="1094"/>
    <cellStyle name="Heading 4 2 2 2 2" xfId="1095"/>
    <cellStyle name="Heading 4 2 2 2 2 2" xfId="1096"/>
    <cellStyle name="Heading 4 2 2 2 3" xfId="1097"/>
    <cellStyle name="Heading 4 2 2 2_1.Anti Cor" xfId="1098"/>
    <cellStyle name="Heading 4 2 2 3" xfId="1099"/>
    <cellStyle name="Heading 4 2 3" xfId="1100"/>
    <cellStyle name="Heading 4 2 4" xfId="1101"/>
    <cellStyle name="Heading 4 2 5" xfId="1102"/>
    <cellStyle name="Heading 4 3" xfId="1103"/>
    <cellStyle name="Heading 4 3 2" xfId="1104"/>
    <cellStyle name="Heading 4 4" xfId="1105"/>
    <cellStyle name="Heading 4 4 2" xfId="1106"/>
    <cellStyle name="Heading 4 5" xfId="1107"/>
    <cellStyle name="Heading 4 5 2" xfId="1108"/>
    <cellStyle name="Heading 4 6" xfId="1109"/>
    <cellStyle name="Heading 4 6 2" xfId="1110"/>
    <cellStyle name="Heading 4 7" xfId="1111"/>
    <cellStyle name="Heading 4 7 2" xfId="1112"/>
    <cellStyle name="Heading 4 8" xfId="1113"/>
    <cellStyle name="Heading 4 8 2" xfId="1114"/>
    <cellStyle name="Heading 4 9" xfId="1115"/>
    <cellStyle name="Heading 4 9 2" xfId="1116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Input 10" xfId="1117"/>
    <cellStyle name="Input 10 2" xfId="1118"/>
    <cellStyle name="Input 10 2 2" xfId="1119"/>
    <cellStyle name="Input 10 2 3" xfId="1120"/>
    <cellStyle name="Input 10 3" xfId="1121"/>
    <cellStyle name="Input 11" xfId="1122"/>
    <cellStyle name="Input 12" xfId="1123"/>
    <cellStyle name="Input 2" xfId="1124"/>
    <cellStyle name="Input 2 2" xfId="1125"/>
    <cellStyle name="Input 2 2 2" xfId="1126"/>
    <cellStyle name="Input 2 2 2 2" xfId="1127"/>
    <cellStyle name="Input 2 2 2 2 2" xfId="1128"/>
    <cellStyle name="Input 2 2 2 3" xfId="1129"/>
    <cellStyle name="Input 2 2 2_1.Anti Cor" xfId="1130"/>
    <cellStyle name="Input 2 2 3" xfId="1131"/>
    <cellStyle name="Input 2 3" xfId="1132"/>
    <cellStyle name="Input 2 4" xfId="1133"/>
    <cellStyle name="Input 2 5" xfId="1134"/>
    <cellStyle name="Input 3" xfId="1135"/>
    <cellStyle name="Input 3 2" xfId="1136"/>
    <cellStyle name="Input 4" xfId="1137"/>
    <cellStyle name="Input 4 2" xfId="1138"/>
    <cellStyle name="Input 5" xfId="1139"/>
    <cellStyle name="Input 5 2" xfId="1140"/>
    <cellStyle name="Input 6" xfId="1141"/>
    <cellStyle name="Input 6 2" xfId="1142"/>
    <cellStyle name="Input 7" xfId="1143"/>
    <cellStyle name="Input 7 2" xfId="1144"/>
    <cellStyle name="Input 8" xfId="1145"/>
    <cellStyle name="Input 8 2" xfId="1146"/>
    <cellStyle name="Input 9" xfId="1147"/>
    <cellStyle name="Input 9 2" xfId="1148"/>
    <cellStyle name="Linked Cell 10" xfId="1149"/>
    <cellStyle name="Linked Cell 10 2" xfId="1150"/>
    <cellStyle name="Linked Cell 10 2 2" xfId="1151"/>
    <cellStyle name="Linked Cell 10 2 3" xfId="1152"/>
    <cellStyle name="Linked Cell 10 3" xfId="1153"/>
    <cellStyle name="Linked Cell 11" xfId="1154"/>
    <cellStyle name="Linked Cell 12" xfId="1155"/>
    <cellStyle name="Linked Cell 2" xfId="1156"/>
    <cellStyle name="Linked Cell 2 2" xfId="1157"/>
    <cellStyle name="Linked Cell 2 2 2" xfId="1158"/>
    <cellStyle name="Linked Cell 2 2 2 2" xfId="1159"/>
    <cellStyle name="Linked Cell 2 2 2 2 2" xfId="1160"/>
    <cellStyle name="Linked Cell 2 2 2 3" xfId="1161"/>
    <cellStyle name="Linked Cell 2 2 2_1.Anti Cor" xfId="1162"/>
    <cellStyle name="Linked Cell 2 2 3" xfId="1163"/>
    <cellStyle name="Linked Cell 2 3" xfId="1164"/>
    <cellStyle name="Linked Cell 2 4" xfId="1165"/>
    <cellStyle name="Linked Cell 2 5" xfId="1166"/>
    <cellStyle name="Linked Cell 3" xfId="1167"/>
    <cellStyle name="Linked Cell 3 2" xfId="1168"/>
    <cellStyle name="Linked Cell 4" xfId="1169"/>
    <cellStyle name="Linked Cell 4 2" xfId="1170"/>
    <cellStyle name="Linked Cell 5" xfId="1171"/>
    <cellStyle name="Linked Cell 5 2" xfId="1172"/>
    <cellStyle name="Linked Cell 6" xfId="1173"/>
    <cellStyle name="Linked Cell 6 2" xfId="1174"/>
    <cellStyle name="Linked Cell 7" xfId="1175"/>
    <cellStyle name="Linked Cell 7 2" xfId="1176"/>
    <cellStyle name="Linked Cell 8" xfId="1177"/>
    <cellStyle name="Linked Cell 8 2" xfId="1178"/>
    <cellStyle name="Linked Cell 9" xfId="1179"/>
    <cellStyle name="Linked Cell 9 2" xfId="1180"/>
    <cellStyle name="Neutral 10" xfId="1181"/>
    <cellStyle name="Neutral 10 2" xfId="1182"/>
    <cellStyle name="Neutral 10 2 2" xfId="1183"/>
    <cellStyle name="Neutral 10 2 3" xfId="1184"/>
    <cellStyle name="Neutral 10 3" xfId="1185"/>
    <cellStyle name="Neutral 11" xfId="1186"/>
    <cellStyle name="Neutral 12" xfId="1187"/>
    <cellStyle name="Neutral 2" xfId="1188"/>
    <cellStyle name="Neutral 2 2" xfId="1189"/>
    <cellStyle name="Neutral 2 2 2" xfId="1190"/>
    <cellStyle name="Neutral 2 2 2 2" xfId="1191"/>
    <cellStyle name="Neutral 2 2 2 2 2" xfId="1192"/>
    <cellStyle name="Neutral 2 2 2 3" xfId="1193"/>
    <cellStyle name="Neutral 2 2 2_1.Anti Cor" xfId="1194"/>
    <cellStyle name="Neutral 2 2 3" xfId="1195"/>
    <cellStyle name="Neutral 2 3" xfId="1196"/>
    <cellStyle name="Neutral 2 4" xfId="1197"/>
    <cellStyle name="Neutral 2 5" xfId="1198"/>
    <cellStyle name="Neutral 3" xfId="1199"/>
    <cellStyle name="Neutral 3 2" xfId="1200"/>
    <cellStyle name="Neutral 4" xfId="1201"/>
    <cellStyle name="Neutral 4 2" xfId="1202"/>
    <cellStyle name="Neutral 5" xfId="1203"/>
    <cellStyle name="Neutral 5 2" xfId="1204"/>
    <cellStyle name="Neutral 6" xfId="1205"/>
    <cellStyle name="Neutral 6 2" xfId="1206"/>
    <cellStyle name="Neutral 7" xfId="1207"/>
    <cellStyle name="Neutral 7 2" xfId="1208"/>
    <cellStyle name="Neutral 8" xfId="1209"/>
    <cellStyle name="Neutral 8 2" xfId="1210"/>
    <cellStyle name="Neutral 9" xfId="1211"/>
    <cellStyle name="Neutral 9 2" xfId="1212"/>
    <cellStyle name="Normal" xfId="0" builtinId="0"/>
    <cellStyle name="Normal 10" xfId="1816"/>
    <cellStyle name="Normal 2" xfId="3"/>
    <cellStyle name="Normal 2 10" xfId="1213"/>
    <cellStyle name="Normal 2 11" xfId="1214"/>
    <cellStyle name="Normal 2 2" xfId="1215"/>
    <cellStyle name="Normal 2 3" xfId="1216"/>
    <cellStyle name="Normal 2 3 2" xfId="1217"/>
    <cellStyle name="Normal 2 4" xfId="1218"/>
    <cellStyle name="Normal 2 5" xfId="1219"/>
    <cellStyle name="Normal 2 6" xfId="1220"/>
    <cellStyle name="Normal 2 7" xfId="1221"/>
    <cellStyle name="Normal 2 8" xfId="1222"/>
    <cellStyle name="Normal 2 9" xfId="1223"/>
    <cellStyle name="Normal 3" xfId="1224"/>
    <cellStyle name="Normal 3 2" xfId="1225"/>
    <cellStyle name="Normal 4" xfId="1226"/>
    <cellStyle name="Normal 4 2" xfId="1227"/>
    <cellStyle name="Normal 5" xfId="1228"/>
    <cellStyle name="Normal 5 2" xfId="1229"/>
    <cellStyle name="Normal 6" xfId="1230"/>
    <cellStyle name="Normal 6 2" xfId="1231"/>
    <cellStyle name="Normal 7" xfId="1232"/>
    <cellStyle name="Normal 7 2" xfId="1233"/>
    <cellStyle name="Normal 7 3" xfId="1234"/>
    <cellStyle name="Normal 8" xfId="1235"/>
    <cellStyle name="Normal 9" xfId="1236"/>
    <cellStyle name="Normal 9 2" xfId="1237"/>
    <cellStyle name="Normal 9 3" xfId="1238"/>
    <cellStyle name="Normal 9 4" xfId="1239"/>
    <cellStyle name="Note 10" xfId="1240"/>
    <cellStyle name="Note 10 2" xfId="1241"/>
    <cellStyle name="Note 10 2 2" xfId="1242"/>
    <cellStyle name="Note 10 2 3" xfId="1243"/>
    <cellStyle name="Note 10 3" xfId="1244"/>
    <cellStyle name="Note 11" xfId="1245"/>
    <cellStyle name="Note 12" xfId="1246"/>
    <cellStyle name="Note 2" xfId="1247"/>
    <cellStyle name="Note 2 2" xfId="1248"/>
    <cellStyle name="Note 2 2 2" xfId="1249"/>
    <cellStyle name="Note 2 2 2 2" xfId="1250"/>
    <cellStyle name="Note 2 2 2 2 2" xfId="1251"/>
    <cellStyle name="Note 2 2 2 3" xfId="1252"/>
    <cellStyle name="Note 2 2 3" xfId="1253"/>
    <cellStyle name="Note 2 3" xfId="1254"/>
    <cellStyle name="Note 2 4" xfId="1255"/>
    <cellStyle name="Note 2 5" xfId="1256"/>
    <cellStyle name="Note 3" xfId="1257"/>
    <cellStyle name="Note 3 2" xfId="1258"/>
    <cellStyle name="Note 4" xfId="1259"/>
    <cellStyle name="Note 4 2" xfId="1260"/>
    <cellStyle name="Note 5" xfId="1261"/>
    <cellStyle name="Note 5 2" xfId="1262"/>
    <cellStyle name="Note 6" xfId="1263"/>
    <cellStyle name="Note 6 2" xfId="1264"/>
    <cellStyle name="Note 7" xfId="1265"/>
    <cellStyle name="Note 7 2" xfId="1266"/>
    <cellStyle name="Note 8" xfId="1267"/>
    <cellStyle name="Note 8 2" xfId="1268"/>
    <cellStyle name="Note 9" xfId="1269"/>
    <cellStyle name="Note 9 2" xfId="1270"/>
    <cellStyle name="Output 10" xfId="1271"/>
    <cellStyle name="Output 10 2" xfId="1272"/>
    <cellStyle name="Output 10 2 2" xfId="1273"/>
    <cellStyle name="Output 10 2 3" xfId="1274"/>
    <cellStyle name="Output 10 3" xfId="1275"/>
    <cellStyle name="Output 11" xfId="1276"/>
    <cellStyle name="Output 12" xfId="1277"/>
    <cellStyle name="Output 2" xfId="1278"/>
    <cellStyle name="Output 2 2" xfId="1279"/>
    <cellStyle name="Output 2 2 2" xfId="1280"/>
    <cellStyle name="Output 2 2 2 2" xfId="1281"/>
    <cellStyle name="Output 2 2 2 2 2" xfId="1282"/>
    <cellStyle name="Output 2 2 2 3" xfId="1283"/>
    <cellStyle name="Output 2 2 2_1.Anti Cor" xfId="1284"/>
    <cellStyle name="Output 2 2 3" xfId="1285"/>
    <cellStyle name="Output 2 3" xfId="1286"/>
    <cellStyle name="Output 2 4" xfId="1287"/>
    <cellStyle name="Output 2 5" xfId="1288"/>
    <cellStyle name="Output 3" xfId="1289"/>
    <cellStyle name="Output 3 2" xfId="1290"/>
    <cellStyle name="Output 4" xfId="1291"/>
    <cellStyle name="Output 4 2" xfId="1292"/>
    <cellStyle name="Output 5" xfId="1293"/>
    <cellStyle name="Output 5 2" xfId="1294"/>
    <cellStyle name="Output 6" xfId="1295"/>
    <cellStyle name="Output 6 2" xfId="1296"/>
    <cellStyle name="Output 7" xfId="1297"/>
    <cellStyle name="Output 7 2" xfId="1298"/>
    <cellStyle name="Output 8" xfId="1299"/>
    <cellStyle name="Output 8 2" xfId="1300"/>
    <cellStyle name="Output 9" xfId="1301"/>
    <cellStyle name="Output 9 2" xfId="1302"/>
    <cellStyle name="Percent" xfId="2" builtinId="5"/>
    <cellStyle name="Percent 2" xfId="1303"/>
    <cellStyle name="Percent 2 2" xfId="1304"/>
    <cellStyle name="Percent 3" xfId="1305"/>
    <cellStyle name="Percent 4" xfId="1306"/>
    <cellStyle name="Standard 2" xfId="1307"/>
    <cellStyle name="Title 10" xfId="1308"/>
    <cellStyle name="Title 10 2" xfId="1309"/>
    <cellStyle name="Title 10 2 2" xfId="1310"/>
    <cellStyle name="Title 10 2 3" xfId="1311"/>
    <cellStyle name="Title 10 3" xfId="1312"/>
    <cellStyle name="Title 11" xfId="1313"/>
    <cellStyle name="Title 12" xfId="1314"/>
    <cellStyle name="Title 2" xfId="1315"/>
    <cellStyle name="Title 2 2" xfId="1316"/>
    <cellStyle name="Title 2 2 2" xfId="1317"/>
    <cellStyle name="Title 2 2 2 2" xfId="1318"/>
    <cellStyle name="Title 2 2 2 2 2" xfId="1319"/>
    <cellStyle name="Title 2 2 2 3" xfId="1320"/>
    <cellStyle name="Title 2 2 2_1.Anti Cor" xfId="1321"/>
    <cellStyle name="Title 2 2 3" xfId="1322"/>
    <cellStyle name="Title 2 3" xfId="1323"/>
    <cellStyle name="Title 2 4" xfId="1324"/>
    <cellStyle name="Title 2 5" xfId="1325"/>
    <cellStyle name="Title 3" xfId="1326"/>
    <cellStyle name="Title 3 2" xfId="1327"/>
    <cellStyle name="Title 4" xfId="1328"/>
    <cellStyle name="Title 4 2" xfId="1329"/>
    <cellStyle name="Title 5" xfId="1330"/>
    <cellStyle name="Title 5 2" xfId="1331"/>
    <cellStyle name="Title 6" xfId="1332"/>
    <cellStyle name="Title 6 2" xfId="1333"/>
    <cellStyle name="Title 7" xfId="1334"/>
    <cellStyle name="Title 7 2" xfId="1335"/>
    <cellStyle name="Title 8" xfId="1336"/>
    <cellStyle name="Title 8 2" xfId="1337"/>
    <cellStyle name="Title 9" xfId="1338"/>
    <cellStyle name="Title 9 2" xfId="1339"/>
    <cellStyle name="Total 10" xfId="1340"/>
    <cellStyle name="Total 10 2" xfId="1341"/>
    <cellStyle name="Total 10 2 2" xfId="1342"/>
    <cellStyle name="Total 10 2 3" xfId="1343"/>
    <cellStyle name="Total 10 3" xfId="1344"/>
    <cellStyle name="Total 11" xfId="1345"/>
    <cellStyle name="Total 12" xfId="1346"/>
    <cellStyle name="Total 2" xfId="1347"/>
    <cellStyle name="Total 2 2" xfId="1348"/>
    <cellStyle name="Total 2 2 2" xfId="1349"/>
    <cellStyle name="Total 2 2 2 2" xfId="1350"/>
    <cellStyle name="Total 2 2 2 2 2" xfId="1351"/>
    <cellStyle name="Total 2 2 2 3" xfId="1352"/>
    <cellStyle name="Total 2 2 2_1.Anti Cor" xfId="1353"/>
    <cellStyle name="Total 2 2 3" xfId="1354"/>
    <cellStyle name="Total 2 3" xfId="1355"/>
    <cellStyle name="Total 2 4" xfId="1356"/>
    <cellStyle name="Total 2 5" xfId="1357"/>
    <cellStyle name="Total 3" xfId="1358"/>
    <cellStyle name="Total 3 2" xfId="1359"/>
    <cellStyle name="Total 4" xfId="1360"/>
    <cellStyle name="Total 4 2" xfId="1361"/>
    <cellStyle name="Total 5" xfId="1362"/>
    <cellStyle name="Total 5 2" xfId="1363"/>
    <cellStyle name="Total 6" xfId="1364"/>
    <cellStyle name="Total 6 2" xfId="1365"/>
    <cellStyle name="Total 7" xfId="1366"/>
    <cellStyle name="Total 7 2" xfId="1367"/>
    <cellStyle name="Total 8" xfId="1368"/>
    <cellStyle name="Total 8 2" xfId="1369"/>
    <cellStyle name="Total 9" xfId="1370"/>
    <cellStyle name="Total 9 2" xfId="1371"/>
    <cellStyle name="Warning Text 10" xfId="1372"/>
    <cellStyle name="Warning Text 10 2" xfId="1373"/>
    <cellStyle name="Warning Text 10 2 2" xfId="1374"/>
    <cellStyle name="Warning Text 10 2 3" xfId="1375"/>
    <cellStyle name="Warning Text 10 3" xfId="1376"/>
    <cellStyle name="Warning Text 11" xfId="1377"/>
    <cellStyle name="Warning Text 12" xfId="1378"/>
    <cellStyle name="Warning Text 2" xfId="1379"/>
    <cellStyle name="Warning Text 2 2" xfId="1380"/>
    <cellStyle name="Warning Text 2 2 2" xfId="1381"/>
    <cellStyle name="Warning Text 2 2 2 2" xfId="1382"/>
    <cellStyle name="Warning Text 2 2 2 2 2" xfId="1383"/>
    <cellStyle name="Warning Text 2 2 2 3" xfId="1384"/>
    <cellStyle name="Warning Text 2 2 2_1.Anti Cor" xfId="1385"/>
    <cellStyle name="Warning Text 2 2 3" xfId="1386"/>
    <cellStyle name="Warning Text 2 3" xfId="1387"/>
    <cellStyle name="Warning Text 2 4" xfId="1388"/>
    <cellStyle name="Warning Text 2 5" xfId="1389"/>
    <cellStyle name="Warning Text 3" xfId="1390"/>
    <cellStyle name="Warning Text 3 2" xfId="1391"/>
    <cellStyle name="Warning Text 4" xfId="1392"/>
    <cellStyle name="Warning Text 4 2" xfId="1393"/>
    <cellStyle name="Warning Text 5" xfId="1394"/>
    <cellStyle name="Warning Text 5 2" xfId="1395"/>
    <cellStyle name="Warning Text 6" xfId="1396"/>
    <cellStyle name="Warning Text 6 2" xfId="1397"/>
    <cellStyle name="Warning Text 7" xfId="1398"/>
    <cellStyle name="Warning Text 7 2" xfId="1399"/>
    <cellStyle name="Warning Text 8" xfId="1400"/>
    <cellStyle name="Warning Text 8 2" xfId="1401"/>
    <cellStyle name="Warning Text 9" xfId="1402"/>
    <cellStyle name="Warning Text 9 2" xfId="1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/Users/NNODU.MOFEP/AppData/Local/Microsoft/Windows/Temporary%20Internet%20Files/Content.Outlook/IPFHV0V9/DOCUME~1/ADMINI~1/LOCALS~1/Temp/Month1PayrollAnaly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1_Hamal1382"/>
      <sheetName val="RawData"/>
      <sheetName val="Provinces"/>
      <sheetName val="Ministries"/>
      <sheetName val="HiLoAnalysis"/>
    </sheetNames>
    <sheetDataSet>
      <sheetData sheetId="0" refreshError="1"/>
      <sheetData sheetId="1" refreshError="1">
        <row r="3">
          <cell r="A3">
            <v>0</v>
          </cell>
          <cell r="B3">
            <v>90476</v>
          </cell>
          <cell r="C3">
            <v>1532</v>
          </cell>
          <cell r="D3">
            <v>0</v>
          </cell>
          <cell r="E3">
            <v>1608</v>
          </cell>
          <cell r="F3">
            <v>2095</v>
          </cell>
          <cell r="G3">
            <v>11869</v>
          </cell>
          <cell r="H3">
            <v>531</v>
          </cell>
          <cell r="I3">
            <v>2249</v>
          </cell>
          <cell r="J3">
            <v>443</v>
          </cell>
          <cell r="K3">
            <v>4657</v>
          </cell>
          <cell r="L3">
            <v>21472</v>
          </cell>
          <cell r="M3">
            <v>3070</v>
          </cell>
          <cell r="N3">
            <v>608</v>
          </cell>
          <cell r="O3">
            <v>17</v>
          </cell>
          <cell r="P3">
            <v>413</v>
          </cell>
          <cell r="Q3">
            <v>873</v>
          </cell>
          <cell r="R3">
            <v>292</v>
          </cell>
          <cell r="S3">
            <v>2324</v>
          </cell>
          <cell r="T3">
            <v>375</v>
          </cell>
          <cell r="U3">
            <v>2836</v>
          </cell>
          <cell r="V3">
            <v>10232</v>
          </cell>
          <cell r="W3">
            <v>516</v>
          </cell>
          <cell r="X3">
            <v>2808</v>
          </cell>
          <cell r="Y3">
            <v>941</v>
          </cell>
          <cell r="Z3">
            <v>526</v>
          </cell>
          <cell r="AA3">
            <v>1601</v>
          </cell>
          <cell r="AB3">
            <v>697</v>
          </cell>
          <cell r="AC3">
            <v>812</v>
          </cell>
          <cell r="AD3">
            <v>642</v>
          </cell>
          <cell r="AE3">
            <v>621</v>
          </cell>
          <cell r="AF3">
            <v>4040</v>
          </cell>
          <cell r="AG3">
            <v>810</v>
          </cell>
          <cell r="AH3">
            <v>368</v>
          </cell>
          <cell r="AI3">
            <v>593</v>
          </cell>
          <cell r="AJ3">
            <v>57</v>
          </cell>
          <cell r="AK3">
            <v>384</v>
          </cell>
          <cell r="AL3">
            <v>183</v>
          </cell>
          <cell r="AM3">
            <v>437</v>
          </cell>
          <cell r="AN3">
            <v>566</v>
          </cell>
          <cell r="AO3">
            <v>4776</v>
          </cell>
          <cell r="AP3">
            <v>1602</v>
          </cell>
          <cell r="AQ3">
            <v>0</v>
          </cell>
        </row>
        <row r="4">
          <cell r="A4">
            <v>1</v>
          </cell>
          <cell r="B4">
            <v>3079</v>
          </cell>
          <cell r="C4">
            <v>0</v>
          </cell>
          <cell r="D4">
            <v>0</v>
          </cell>
          <cell r="E4">
            <v>0</v>
          </cell>
          <cell r="F4">
            <v>349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251</v>
          </cell>
          <cell r="L4">
            <v>2162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39</v>
          </cell>
          <cell r="W4">
            <v>0</v>
          </cell>
          <cell r="X4">
            <v>278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</row>
        <row r="5">
          <cell r="A5">
            <v>2</v>
          </cell>
          <cell r="B5">
            <v>3785</v>
          </cell>
          <cell r="C5">
            <v>0</v>
          </cell>
          <cell r="D5">
            <v>0</v>
          </cell>
          <cell r="E5">
            <v>63</v>
          </cell>
          <cell r="F5">
            <v>55</v>
          </cell>
          <cell r="G5">
            <v>0</v>
          </cell>
          <cell r="H5">
            <v>0</v>
          </cell>
          <cell r="I5">
            <v>237</v>
          </cell>
          <cell r="J5">
            <v>0</v>
          </cell>
          <cell r="K5">
            <v>223</v>
          </cell>
          <cell r="L5">
            <v>2219</v>
          </cell>
          <cell r="M5">
            <v>105</v>
          </cell>
          <cell r="N5">
            <v>9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34</v>
          </cell>
          <cell r="T5">
            <v>0</v>
          </cell>
          <cell r="U5">
            <v>31</v>
          </cell>
          <cell r="V5">
            <v>322</v>
          </cell>
          <cell r="W5">
            <v>16</v>
          </cell>
          <cell r="X5">
            <v>147</v>
          </cell>
          <cell r="Y5">
            <v>28</v>
          </cell>
          <cell r="Z5">
            <v>0</v>
          </cell>
          <cell r="AA5">
            <v>18</v>
          </cell>
          <cell r="AB5">
            <v>64</v>
          </cell>
          <cell r="AC5">
            <v>24</v>
          </cell>
          <cell r="AD5">
            <v>4</v>
          </cell>
          <cell r="AE5">
            <v>0</v>
          </cell>
          <cell r="AF5">
            <v>54</v>
          </cell>
          <cell r="AG5">
            <v>0</v>
          </cell>
          <cell r="AH5">
            <v>0</v>
          </cell>
          <cell r="AI5">
            <v>22</v>
          </cell>
          <cell r="AJ5">
            <v>0</v>
          </cell>
          <cell r="AK5">
            <v>0</v>
          </cell>
          <cell r="AL5">
            <v>4</v>
          </cell>
          <cell r="AM5">
            <v>16</v>
          </cell>
          <cell r="AN5">
            <v>3</v>
          </cell>
          <cell r="AO5">
            <v>0</v>
          </cell>
          <cell r="AP5">
            <v>87</v>
          </cell>
          <cell r="AQ5">
            <v>0</v>
          </cell>
        </row>
        <row r="6">
          <cell r="A6">
            <v>3</v>
          </cell>
          <cell r="B6">
            <v>6972</v>
          </cell>
          <cell r="C6">
            <v>0</v>
          </cell>
          <cell r="D6">
            <v>0</v>
          </cell>
          <cell r="E6">
            <v>0</v>
          </cell>
          <cell r="F6">
            <v>105</v>
          </cell>
          <cell r="G6">
            <v>306</v>
          </cell>
          <cell r="H6">
            <v>52</v>
          </cell>
          <cell r="I6">
            <v>129</v>
          </cell>
          <cell r="J6">
            <v>6</v>
          </cell>
          <cell r="K6">
            <v>333</v>
          </cell>
          <cell r="L6">
            <v>4989</v>
          </cell>
          <cell r="M6">
            <v>46</v>
          </cell>
          <cell r="N6">
            <v>16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46</v>
          </cell>
          <cell r="V6">
            <v>522</v>
          </cell>
          <cell r="W6">
            <v>19</v>
          </cell>
          <cell r="X6">
            <v>205</v>
          </cell>
          <cell r="Y6">
            <v>0</v>
          </cell>
          <cell r="Z6">
            <v>0</v>
          </cell>
          <cell r="AA6">
            <v>30</v>
          </cell>
          <cell r="AB6">
            <v>0</v>
          </cell>
          <cell r="AC6">
            <v>35</v>
          </cell>
          <cell r="AD6">
            <v>18</v>
          </cell>
          <cell r="AE6">
            <v>0</v>
          </cell>
          <cell r="AF6">
            <v>71</v>
          </cell>
          <cell r="AG6">
            <v>4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</v>
          </cell>
          <cell r="AM6">
            <v>21</v>
          </cell>
          <cell r="AN6">
            <v>4</v>
          </cell>
          <cell r="AO6">
            <v>9</v>
          </cell>
          <cell r="AP6">
            <v>0</v>
          </cell>
          <cell r="AQ6">
            <v>0</v>
          </cell>
        </row>
        <row r="7">
          <cell r="A7">
            <v>4</v>
          </cell>
          <cell r="B7">
            <v>2332</v>
          </cell>
          <cell r="C7">
            <v>0</v>
          </cell>
          <cell r="D7">
            <v>0</v>
          </cell>
          <cell r="E7">
            <v>67</v>
          </cell>
          <cell r="F7">
            <v>40</v>
          </cell>
          <cell r="G7">
            <v>0</v>
          </cell>
          <cell r="H7">
            <v>0</v>
          </cell>
          <cell r="I7">
            <v>168</v>
          </cell>
          <cell r="J7">
            <v>0</v>
          </cell>
          <cell r="K7">
            <v>195</v>
          </cell>
          <cell r="L7">
            <v>1431</v>
          </cell>
          <cell r="M7">
            <v>0</v>
          </cell>
          <cell r="N7">
            <v>0</v>
          </cell>
          <cell r="O7">
            <v>8</v>
          </cell>
          <cell r="P7">
            <v>0</v>
          </cell>
          <cell r="Q7">
            <v>0</v>
          </cell>
          <cell r="R7">
            <v>0</v>
          </cell>
          <cell r="S7">
            <v>16</v>
          </cell>
          <cell r="T7">
            <v>0</v>
          </cell>
          <cell r="U7">
            <v>10</v>
          </cell>
          <cell r="V7">
            <v>125</v>
          </cell>
          <cell r="W7">
            <v>1</v>
          </cell>
          <cell r="X7">
            <v>102</v>
          </cell>
          <cell r="Y7">
            <v>12</v>
          </cell>
          <cell r="Z7">
            <v>0</v>
          </cell>
          <cell r="AA7">
            <v>0</v>
          </cell>
          <cell r="AB7">
            <v>33</v>
          </cell>
          <cell r="AC7">
            <v>22</v>
          </cell>
          <cell r="AD7">
            <v>4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25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3</v>
          </cell>
          <cell r="AO7">
            <v>0</v>
          </cell>
          <cell r="AP7">
            <v>70</v>
          </cell>
          <cell r="AQ7">
            <v>0</v>
          </cell>
        </row>
        <row r="8">
          <cell r="A8">
            <v>5</v>
          </cell>
          <cell r="B8">
            <v>2846</v>
          </cell>
          <cell r="C8">
            <v>0</v>
          </cell>
          <cell r="D8">
            <v>0</v>
          </cell>
          <cell r="E8">
            <v>59</v>
          </cell>
          <cell r="F8">
            <v>53</v>
          </cell>
          <cell r="G8">
            <v>0</v>
          </cell>
          <cell r="H8">
            <v>0</v>
          </cell>
          <cell r="I8">
            <v>161</v>
          </cell>
          <cell r="J8">
            <v>0</v>
          </cell>
          <cell r="K8">
            <v>162</v>
          </cell>
          <cell r="L8">
            <v>1708</v>
          </cell>
          <cell r="M8">
            <v>0</v>
          </cell>
          <cell r="N8">
            <v>8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31</v>
          </cell>
          <cell r="T8">
            <v>0</v>
          </cell>
          <cell r="U8">
            <v>12</v>
          </cell>
          <cell r="V8">
            <v>257</v>
          </cell>
          <cell r="W8">
            <v>16</v>
          </cell>
          <cell r="X8">
            <v>120</v>
          </cell>
          <cell r="Y8">
            <v>21</v>
          </cell>
          <cell r="Z8">
            <v>0</v>
          </cell>
          <cell r="AA8">
            <v>20</v>
          </cell>
          <cell r="AB8">
            <v>33</v>
          </cell>
          <cell r="AC8">
            <v>22</v>
          </cell>
          <cell r="AD8">
            <v>7</v>
          </cell>
          <cell r="AE8">
            <v>0</v>
          </cell>
          <cell r="AF8">
            <v>29</v>
          </cell>
          <cell r="AG8">
            <v>0</v>
          </cell>
          <cell r="AH8">
            <v>0</v>
          </cell>
          <cell r="AI8">
            <v>31</v>
          </cell>
          <cell r="AJ8">
            <v>0</v>
          </cell>
          <cell r="AK8">
            <v>0</v>
          </cell>
          <cell r="AL8">
            <v>4</v>
          </cell>
          <cell r="AM8">
            <v>0</v>
          </cell>
          <cell r="AN8">
            <v>3</v>
          </cell>
          <cell r="AO8">
            <v>0</v>
          </cell>
          <cell r="AP8">
            <v>89</v>
          </cell>
          <cell r="AQ8">
            <v>0</v>
          </cell>
        </row>
        <row r="9">
          <cell r="A9">
            <v>6</v>
          </cell>
          <cell r="B9">
            <v>4472</v>
          </cell>
          <cell r="C9">
            <v>0</v>
          </cell>
          <cell r="D9">
            <v>0</v>
          </cell>
          <cell r="E9">
            <v>77</v>
          </cell>
          <cell r="F9">
            <v>92</v>
          </cell>
          <cell r="G9">
            <v>0</v>
          </cell>
          <cell r="H9">
            <v>0</v>
          </cell>
          <cell r="I9">
            <v>227</v>
          </cell>
          <cell r="J9">
            <v>4</v>
          </cell>
          <cell r="K9">
            <v>213</v>
          </cell>
          <cell r="L9">
            <v>3050</v>
          </cell>
          <cell r="M9">
            <v>0</v>
          </cell>
          <cell r="N9">
            <v>9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47</v>
          </cell>
          <cell r="T9">
            <v>0</v>
          </cell>
          <cell r="U9">
            <v>64</v>
          </cell>
          <cell r="V9">
            <v>210</v>
          </cell>
          <cell r="W9">
            <v>8</v>
          </cell>
          <cell r="X9">
            <v>188</v>
          </cell>
          <cell r="Y9">
            <v>14</v>
          </cell>
          <cell r="Z9">
            <v>0</v>
          </cell>
          <cell r="AA9">
            <v>16</v>
          </cell>
          <cell r="AB9">
            <v>37</v>
          </cell>
          <cell r="AC9">
            <v>24</v>
          </cell>
          <cell r="AD9">
            <v>10</v>
          </cell>
          <cell r="AE9">
            <v>0</v>
          </cell>
          <cell r="AF9">
            <v>27</v>
          </cell>
          <cell r="AG9">
            <v>2</v>
          </cell>
          <cell r="AH9">
            <v>0</v>
          </cell>
          <cell r="AI9">
            <v>57</v>
          </cell>
          <cell r="AJ9">
            <v>0</v>
          </cell>
          <cell r="AK9">
            <v>0</v>
          </cell>
          <cell r="AL9">
            <v>3</v>
          </cell>
          <cell r="AM9">
            <v>15</v>
          </cell>
          <cell r="AN9">
            <v>3</v>
          </cell>
          <cell r="AO9">
            <v>0</v>
          </cell>
          <cell r="AP9">
            <v>75</v>
          </cell>
          <cell r="AQ9">
            <v>0</v>
          </cell>
        </row>
        <row r="10">
          <cell r="A10">
            <v>7</v>
          </cell>
          <cell r="B10">
            <v>2378</v>
          </cell>
          <cell r="C10">
            <v>0</v>
          </cell>
          <cell r="D10">
            <v>0</v>
          </cell>
          <cell r="E10">
            <v>43</v>
          </cell>
          <cell r="F10">
            <v>60</v>
          </cell>
          <cell r="G10">
            <v>41</v>
          </cell>
          <cell r="H10">
            <v>0</v>
          </cell>
          <cell r="I10">
            <v>102</v>
          </cell>
          <cell r="J10">
            <v>0</v>
          </cell>
          <cell r="K10">
            <v>169</v>
          </cell>
          <cell r="L10">
            <v>1387</v>
          </cell>
          <cell r="M10">
            <v>0</v>
          </cell>
          <cell r="N10">
            <v>13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43</v>
          </cell>
          <cell r="T10">
            <v>0</v>
          </cell>
          <cell r="U10">
            <v>44</v>
          </cell>
          <cell r="V10">
            <v>143</v>
          </cell>
          <cell r="W10">
            <v>19</v>
          </cell>
          <cell r="X10">
            <v>72</v>
          </cell>
          <cell r="Y10">
            <v>17</v>
          </cell>
          <cell r="Z10">
            <v>0</v>
          </cell>
          <cell r="AA10">
            <v>23</v>
          </cell>
          <cell r="AB10">
            <v>15</v>
          </cell>
          <cell r="AC10">
            <v>20</v>
          </cell>
          <cell r="AD10">
            <v>11</v>
          </cell>
          <cell r="AE10">
            <v>6</v>
          </cell>
          <cell r="AF10">
            <v>41</v>
          </cell>
          <cell r="AG10">
            <v>2</v>
          </cell>
          <cell r="AH10">
            <v>0</v>
          </cell>
          <cell r="AI10">
            <v>22</v>
          </cell>
          <cell r="AJ10">
            <v>0</v>
          </cell>
          <cell r="AK10">
            <v>0</v>
          </cell>
          <cell r="AL10">
            <v>5</v>
          </cell>
          <cell r="AM10">
            <v>11</v>
          </cell>
          <cell r="AN10">
            <v>4</v>
          </cell>
          <cell r="AO10">
            <v>0</v>
          </cell>
          <cell r="AP10">
            <v>65</v>
          </cell>
          <cell r="AQ10">
            <v>0</v>
          </cell>
        </row>
        <row r="11">
          <cell r="A11">
            <v>8</v>
          </cell>
          <cell r="B11">
            <v>11350</v>
          </cell>
          <cell r="C11">
            <v>0</v>
          </cell>
          <cell r="D11">
            <v>0</v>
          </cell>
          <cell r="E11">
            <v>0</v>
          </cell>
          <cell r="F11">
            <v>233</v>
          </cell>
          <cell r="G11">
            <v>0</v>
          </cell>
          <cell r="H11">
            <v>0</v>
          </cell>
          <cell r="I11">
            <v>185</v>
          </cell>
          <cell r="J11">
            <v>7</v>
          </cell>
          <cell r="K11">
            <v>191</v>
          </cell>
          <cell r="L11">
            <v>5863</v>
          </cell>
          <cell r="M11">
            <v>671</v>
          </cell>
          <cell r="N11">
            <v>55</v>
          </cell>
          <cell r="O11">
            <v>0</v>
          </cell>
          <cell r="P11">
            <v>14</v>
          </cell>
          <cell r="Q11">
            <v>0</v>
          </cell>
          <cell r="R11">
            <v>0</v>
          </cell>
          <cell r="S11">
            <v>121</v>
          </cell>
          <cell r="T11">
            <v>0</v>
          </cell>
          <cell r="U11">
            <v>90</v>
          </cell>
          <cell r="V11">
            <v>1180</v>
          </cell>
          <cell r="W11">
            <v>21</v>
          </cell>
          <cell r="X11">
            <v>2114</v>
          </cell>
          <cell r="Y11">
            <v>43</v>
          </cell>
          <cell r="Z11">
            <v>0</v>
          </cell>
          <cell r="AA11">
            <v>47</v>
          </cell>
          <cell r="AB11">
            <v>39</v>
          </cell>
          <cell r="AC11">
            <v>32</v>
          </cell>
          <cell r="AD11">
            <v>23</v>
          </cell>
          <cell r="AE11">
            <v>53</v>
          </cell>
          <cell r="AF11">
            <v>59</v>
          </cell>
          <cell r="AG11">
            <v>8</v>
          </cell>
          <cell r="AH11">
            <v>0</v>
          </cell>
          <cell r="AI11">
            <v>0</v>
          </cell>
          <cell r="AJ11">
            <v>10</v>
          </cell>
          <cell r="AK11">
            <v>0</v>
          </cell>
          <cell r="AL11">
            <v>6</v>
          </cell>
          <cell r="AM11">
            <v>24</v>
          </cell>
          <cell r="AN11">
            <v>10</v>
          </cell>
          <cell r="AO11">
            <v>0</v>
          </cell>
          <cell r="AP11">
            <v>251</v>
          </cell>
          <cell r="AQ11">
            <v>0</v>
          </cell>
        </row>
        <row r="12">
          <cell r="A12">
            <v>9</v>
          </cell>
          <cell r="B12">
            <v>3600</v>
          </cell>
          <cell r="C12">
            <v>0</v>
          </cell>
          <cell r="D12">
            <v>0</v>
          </cell>
          <cell r="E12">
            <v>56</v>
          </cell>
          <cell r="F12">
            <v>60</v>
          </cell>
          <cell r="G12">
            <v>0</v>
          </cell>
          <cell r="H12">
            <v>0</v>
          </cell>
          <cell r="I12">
            <v>204</v>
          </cell>
          <cell r="J12">
            <v>3</v>
          </cell>
          <cell r="K12">
            <v>165</v>
          </cell>
          <cell r="L12">
            <v>2318</v>
          </cell>
          <cell r="M12">
            <v>0</v>
          </cell>
          <cell r="N12">
            <v>9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33</v>
          </cell>
          <cell r="T12">
            <v>0</v>
          </cell>
          <cell r="U12">
            <v>32</v>
          </cell>
          <cell r="V12">
            <v>280</v>
          </cell>
          <cell r="W12">
            <v>24</v>
          </cell>
          <cell r="X12">
            <v>140</v>
          </cell>
          <cell r="Y12">
            <v>22</v>
          </cell>
          <cell r="Z12">
            <v>0</v>
          </cell>
          <cell r="AA12">
            <v>20</v>
          </cell>
          <cell r="AB12">
            <v>37</v>
          </cell>
          <cell r="AC12">
            <v>22</v>
          </cell>
          <cell r="AD12">
            <v>9</v>
          </cell>
          <cell r="AE12">
            <v>0</v>
          </cell>
          <cell r="AF12">
            <v>35</v>
          </cell>
          <cell r="AG12">
            <v>0</v>
          </cell>
          <cell r="AH12">
            <v>0</v>
          </cell>
          <cell r="AI12">
            <v>29</v>
          </cell>
          <cell r="AJ12">
            <v>0</v>
          </cell>
          <cell r="AK12">
            <v>0</v>
          </cell>
          <cell r="AL12">
            <v>4</v>
          </cell>
          <cell r="AM12">
            <v>0</v>
          </cell>
          <cell r="AN12">
            <v>3</v>
          </cell>
          <cell r="AO12">
            <v>0</v>
          </cell>
          <cell r="AP12">
            <v>95</v>
          </cell>
          <cell r="AQ12">
            <v>0</v>
          </cell>
        </row>
        <row r="13">
          <cell r="A13">
            <v>10</v>
          </cell>
          <cell r="B13">
            <v>3638</v>
          </cell>
          <cell r="C13">
            <v>0</v>
          </cell>
          <cell r="D13">
            <v>0</v>
          </cell>
          <cell r="E13">
            <v>85</v>
          </cell>
          <cell r="F13">
            <v>98</v>
          </cell>
          <cell r="G13">
            <v>0</v>
          </cell>
          <cell r="H13">
            <v>0</v>
          </cell>
          <cell r="I13">
            <v>262</v>
          </cell>
          <cell r="J13">
            <v>0</v>
          </cell>
          <cell r="K13">
            <v>197</v>
          </cell>
          <cell r="L13">
            <v>2294</v>
          </cell>
          <cell r="M13">
            <v>0</v>
          </cell>
          <cell r="N13">
            <v>9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51</v>
          </cell>
          <cell r="T13">
            <v>0</v>
          </cell>
          <cell r="U13">
            <v>23</v>
          </cell>
          <cell r="V13">
            <v>218</v>
          </cell>
          <cell r="W13">
            <v>0</v>
          </cell>
          <cell r="X13">
            <v>105</v>
          </cell>
          <cell r="Y13">
            <v>14</v>
          </cell>
          <cell r="Z13">
            <v>0</v>
          </cell>
          <cell r="AA13">
            <v>18</v>
          </cell>
          <cell r="AB13">
            <v>36</v>
          </cell>
          <cell r="AC13">
            <v>23</v>
          </cell>
          <cell r="AD13">
            <v>3</v>
          </cell>
          <cell r="AE13">
            <v>8</v>
          </cell>
          <cell r="AF13">
            <v>41</v>
          </cell>
          <cell r="AG13">
            <v>0</v>
          </cell>
          <cell r="AH13">
            <v>0</v>
          </cell>
          <cell r="AI13">
            <v>51</v>
          </cell>
          <cell r="AJ13">
            <v>0</v>
          </cell>
          <cell r="AK13">
            <v>0</v>
          </cell>
          <cell r="AL13">
            <v>4</v>
          </cell>
          <cell r="AM13">
            <v>0</v>
          </cell>
          <cell r="AN13">
            <v>2</v>
          </cell>
          <cell r="AO13">
            <v>0</v>
          </cell>
          <cell r="AP13">
            <v>96</v>
          </cell>
          <cell r="AQ13">
            <v>0</v>
          </cell>
        </row>
        <row r="14">
          <cell r="A14">
            <v>11</v>
          </cell>
          <cell r="B14">
            <v>9005</v>
          </cell>
          <cell r="C14">
            <v>0</v>
          </cell>
          <cell r="D14">
            <v>0</v>
          </cell>
          <cell r="E14">
            <v>93</v>
          </cell>
          <cell r="F14">
            <v>125</v>
          </cell>
          <cell r="G14">
            <v>0</v>
          </cell>
          <cell r="H14">
            <v>0</v>
          </cell>
          <cell r="I14">
            <v>186</v>
          </cell>
          <cell r="J14">
            <v>1</v>
          </cell>
          <cell r="K14">
            <v>285</v>
          </cell>
          <cell r="L14">
            <v>7097</v>
          </cell>
          <cell r="M14">
            <v>73</v>
          </cell>
          <cell r="N14">
            <v>15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74</v>
          </cell>
          <cell r="T14">
            <v>0</v>
          </cell>
          <cell r="U14">
            <v>53</v>
          </cell>
          <cell r="V14">
            <v>337</v>
          </cell>
          <cell r="W14">
            <v>21</v>
          </cell>
          <cell r="X14">
            <v>188</v>
          </cell>
          <cell r="Y14">
            <v>21</v>
          </cell>
          <cell r="Z14">
            <v>0</v>
          </cell>
          <cell r="AA14">
            <v>19</v>
          </cell>
          <cell r="AB14">
            <v>90</v>
          </cell>
          <cell r="AC14">
            <v>27</v>
          </cell>
          <cell r="AD14">
            <v>5</v>
          </cell>
          <cell r="AE14">
            <v>5</v>
          </cell>
          <cell r="AF14">
            <v>47</v>
          </cell>
          <cell r="AG14">
            <v>5</v>
          </cell>
          <cell r="AH14">
            <v>0</v>
          </cell>
          <cell r="AI14">
            <v>60</v>
          </cell>
          <cell r="AJ14">
            <v>8</v>
          </cell>
          <cell r="AK14">
            <v>0</v>
          </cell>
          <cell r="AL14">
            <v>4</v>
          </cell>
          <cell r="AM14">
            <v>10</v>
          </cell>
          <cell r="AN14">
            <v>4</v>
          </cell>
          <cell r="AO14">
            <v>0</v>
          </cell>
          <cell r="AP14">
            <v>152</v>
          </cell>
          <cell r="AQ14">
            <v>0</v>
          </cell>
        </row>
        <row r="15">
          <cell r="A15">
            <v>12</v>
          </cell>
          <cell r="B15">
            <v>6098</v>
          </cell>
          <cell r="C15">
            <v>0</v>
          </cell>
          <cell r="D15">
            <v>0</v>
          </cell>
          <cell r="E15">
            <v>95</v>
          </cell>
          <cell r="F15">
            <v>97</v>
          </cell>
          <cell r="G15">
            <v>0</v>
          </cell>
          <cell r="H15">
            <v>0</v>
          </cell>
          <cell r="I15">
            <v>226</v>
          </cell>
          <cell r="J15">
            <v>0</v>
          </cell>
          <cell r="K15">
            <v>282</v>
          </cell>
          <cell r="L15">
            <v>4316</v>
          </cell>
          <cell r="M15">
            <v>81</v>
          </cell>
          <cell r="N15">
            <v>17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58</v>
          </cell>
          <cell r="T15">
            <v>0</v>
          </cell>
          <cell r="U15">
            <v>46</v>
          </cell>
          <cell r="V15">
            <v>263</v>
          </cell>
          <cell r="W15">
            <v>20</v>
          </cell>
          <cell r="X15">
            <v>270</v>
          </cell>
          <cell r="Y15">
            <v>32</v>
          </cell>
          <cell r="Z15">
            <v>0</v>
          </cell>
          <cell r="AA15">
            <v>17</v>
          </cell>
          <cell r="AB15">
            <v>28</v>
          </cell>
          <cell r="AC15">
            <v>21</v>
          </cell>
          <cell r="AD15">
            <v>4</v>
          </cell>
          <cell r="AE15">
            <v>0</v>
          </cell>
          <cell r="AF15">
            <v>32</v>
          </cell>
          <cell r="AG15">
            <v>5</v>
          </cell>
          <cell r="AH15">
            <v>0</v>
          </cell>
          <cell r="AI15">
            <v>51</v>
          </cell>
          <cell r="AJ15">
            <v>0</v>
          </cell>
          <cell r="AK15">
            <v>0</v>
          </cell>
          <cell r="AL15">
            <v>3</v>
          </cell>
          <cell r="AM15">
            <v>11</v>
          </cell>
          <cell r="AN15">
            <v>3</v>
          </cell>
          <cell r="AO15">
            <v>0</v>
          </cell>
          <cell r="AP15">
            <v>120</v>
          </cell>
          <cell r="AQ15">
            <v>0</v>
          </cell>
        </row>
        <row r="16">
          <cell r="A16">
            <v>13</v>
          </cell>
          <cell r="B16">
            <v>7424</v>
          </cell>
          <cell r="C16">
            <v>0</v>
          </cell>
          <cell r="D16">
            <v>0</v>
          </cell>
          <cell r="E16">
            <v>100</v>
          </cell>
          <cell r="F16">
            <v>89</v>
          </cell>
          <cell r="G16">
            <v>0</v>
          </cell>
          <cell r="H16">
            <v>0</v>
          </cell>
          <cell r="I16">
            <v>161</v>
          </cell>
          <cell r="J16">
            <v>0</v>
          </cell>
          <cell r="K16">
            <v>241</v>
          </cell>
          <cell r="L16">
            <v>5583</v>
          </cell>
          <cell r="M16">
            <v>0</v>
          </cell>
          <cell r="N16">
            <v>19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71</v>
          </cell>
          <cell r="T16">
            <v>0</v>
          </cell>
          <cell r="U16">
            <v>69</v>
          </cell>
          <cell r="V16">
            <v>420</v>
          </cell>
          <cell r="W16">
            <v>24</v>
          </cell>
          <cell r="X16">
            <v>272</v>
          </cell>
          <cell r="Y16">
            <v>60</v>
          </cell>
          <cell r="Z16">
            <v>0</v>
          </cell>
          <cell r="AA16">
            <v>0</v>
          </cell>
          <cell r="AB16">
            <v>36</v>
          </cell>
          <cell r="AC16">
            <v>23</v>
          </cell>
          <cell r="AD16">
            <v>20</v>
          </cell>
          <cell r="AE16">
            <v>0</v>
          </cell>
          <cell r="AF16">
            <v>47</v>
          </cell>
          <cell r="AG16">
            <v>0</v>
          </cell>
          <cell r="AH16">
            <v>0</v>
          </cell>
          <cell r="AI16">
            <v>182</v>
          </cell>
          <cell r="AJ16">
            <v>0</v>
          </cell>
          <cell r="AK16">
            <v>0</v>
          </cell>
          <cell r="AL16">
            <v>4</v>
          </cell>
          <cell r="AM16">
            <v>0</v>
          </cell>
          <cell r="AN16">
            <v>3</v>
          </cell>
          <cell r="AO16">
            <v>0</v>
          </cell>
          <cell r="AP16">
            <v>0</v>
          </cell>
          <cell r="AQ16">
            <v>0</v>
          </cell>
        </row>
        <row r="17">
          <cell r="A17">
            <v>14</v>
          </cell>
          <cell r="B17">
            <v>5798</v>
          </cell>
          <cell r="C17">
            <v>0</v>
          </cell>
          <cell r="D17">
            <v>0</v>
          </cell>
          <cell r="E17">
            <v>69</v>
          </cell>
          <cell r="F17">
            <v>105</v>
          </cell>
          <cell r="G17">
            <v>22</v>
          </cell>
          <cell r="H17">
            <v>0</v>
          </cell>
          <cell r="I17">
            <v>72</v>
          </cell>
          <cell r="J17">
            <v>7</v>
          </cell>
          <cell r="K17">
            <v>240</v>
          </cell>
          <cell r="L17">
            <v>3927</v>
          </cell>
          <cell r="M17">
            <v>52</v>
          </cell>
          <cell r="N17">
            <v>49</v>
          </cell>
          <cell r="O17">
            <v>0</v>
          </cell>
          <cell r="P17">
            <v>9</v>
          </cell>
          <cell r="Q17">
            <v>0</v>
          </cell>
          <cell r="R17">
            <v>0</v>
          </cell>
          <cell r="S17">
            <v>86</v>
          </cell>
          <cell r="T17">
            <v>0</v>
          </cell>
          <cell r="U17">
            <v>51</v>
          </cell>
          <cell r="V17">
            <v>425</v>
          </cell>
          <cell r="W17">
            <v>25</v>
          </cell>
          <cell r="X17">
            <v>205</v>
          </cell>
          <cell r="Y17">
            <v>31</v>
          </cell>
          <cell r="Z17">
            <v>0</v>
          </cell>
          <cell r="AA17">
            <v>28</v>
          </cell>
          <cell r="AB17">
            <v>49</v>
          </cell>
          <cell r="AC17">
            <v>33</v>
          </cell>
          <cell r="AD17">
            <v>24</v>
          </cell>
          <cell r="AE17">
            <v>8</v>
          </cell>
          <cell r="AF17">
            <v>63</v>
          </cell>
          <cell r="AG17">
            <v>5</v>
          </cell>
          <cell r="AH17">
            <v>15</v>
          </cell>
          <cell r="AI17">
            <v>73</v>
          </cell>
          <cell r="AJ17">
            <v>6</v>
          </cell>
          <cell r="AK17">
            <v>0</v>
          </cell>
          <cell r="AL17">
            <v>6</v>
          </cell>
          <cell r="AM17">
            <v>11</v>
          </cell>
          <cell r="AN17">
            <v>8</v>
          </cell>
          <cell r="AO17">
            <v>0</v>
          </cell>
          <cell r="AP17">
            <v>94</v>
          </cell>
          <cell r="AQ17">
            <v>0</v>
          </cell>
        </row>
        <row r="18">
          <cell r="A18">
            <v>15</v>
          </cell>
          <cell r="B18">
            <v>1990</v>
          </cell>
          <cell r="C18">
            <v>0</v>
          </cell>
          <cell r="D18">
            <v>0</v>
          </cell>
          <cell r="E18">
            <v>44</v>
          </cell>
          <cell r="F18">
            <v>41</v>
          </cell>
          <cell r="G18">
            <v>3</v>
          </cell>
          <cell r="H18">
            <v>0</v>
          </cell>
          <cell r="I18">
            <v>214</v>
          </cell>
          <cell r="J18">
            <v>0</v>
          </cell>
          <cell r="K18">
            <v>167</v>
          </cell>
          <cell r="L18">
            <v>1090</v>
          </cell>
          <cell r="M18">
            <v>0</v>
          </cell>
          <cell r="N18">
            <v>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28</v>
          </cell>
          <cell r="T18">
            <v>0</v>
          </cell>
          <cell r="U18">
            <v>38</v>
          </cell>
          <cell r="V18">
            <v>71</v>
          </cell>
          <cell r="W18">
            <v>20</v>
          </cell>
          <cell r="X18">
            <v>96</v>
          </cell>
          <cell r="Y18">
            <v>16</v>
          </cell>
          <cell r="Z18">
            <v>0</v>
          </cell>
          <cell r="AA18">
            <v>18</v>
          </cell>
          <cell r="AB18">
            <v>29</v>
          </cell>
          <cell r="AC18">
            <v>19</v>
          </cell>
          <cell r="AD18">
            <v>6</v>
          </cell>
          <cell r="AE18">
            <v>0</v>
          </cell>
          <cell r="AF18">
            <v>25</v>
          </cell>
          <cell r="AG18">
            <v>0</v>
          </cell>
          <cell r="AH18">
            <v>0</v>
          </cell>
          <cell r="AI18">
            <v>17</v>
          </cell>
          <cell r="AJ18">
            <v>0</v>
          </cell>
          <cell r="AK18">
            <v>0</v>
          </cell>
          <cell r="AL18">
            <v>4</v>
          </cell>
          <cell r="AM18">
            <v>0</v>
          </cell>
          <cell r="AN18">
            <v>2</v>
          </cell>
          <cell r="AO18">
            <v>0</v>
          </cell>
          <cell r="AP18">
            <v>33</v>
          </cell>
          <cell r="AQ18">
            <v>0</v>
          </cell>
        </row>
        <row r="19">
          <cell r="A19">
            <v>16</v>
          </cell>
          <cell r="B19">
            <v>13324</v>
          </cell>
          <cell r="C19">
            <v>0</v>
          </cell>
          <cell r="D19">
            <v>0</v>
          </cell>
          <cell r="E19">
            <v>119</v>
          </cell>
          <cell r="F19">
            <v>329</v>
          </cell>
          <cell r="G19">
            <v>753</v>
          </cell>
          <cell r="H19">
            <v>30</v>
          </cell>
          <cell r="I19">
            <v>377</v>
          </cell>
          <cell r="J19">
            <v>7</v>
          </cell>
          <cell r="K19">
            <v>334</v>
          </cell>
          <cell r="L19">
            <v>8430</v>
          </cell>
          <cell r="M19">
            <v>415</v>
          </cell>
          <cell r="N19">
            <v>53</v>
          </cell>
          <cell r="O19">
            <v>0</v>
          </cell>
          <cell r="P19">
            <v>14</v>
          </cell>
          <cell r="Q19">
            <v>0</v>
          </cell>
          <cell r="R19">
            <v>0</v>
          </cell>
          <cell r="S19">
            <v>120</v>
          </cell>
          <cell r="T19">
            <v>0</v>
          </cell>
          <cell r="U19">
            <v>118</v>
          </cell>
          <cell r="V19">
            <v>699</v>
          </cell>
          <cell r="W19">
            <v>25</v>
          </cell>
          <cell r="X19">
            <v>372</v>
          </cell>
          <cell r="Y19">
            <v>55</v>
          </cell>
          <cell r="Z19">
            <v>0</v>
          </cell>
          <cell r="AA19">
            <v>153</v>
          </cell>
          <cell r="AB19">
            <v>50</v>
          </cell>
          <cell r="AC19">
            <v>31</v>
          </cell>
          <cell r="AD19">
            <v>58</v>
          </cell>
          <cell r="AE19">
            <v>9</v>
          </cell>
          <cell r="AF19">
            <v>448</v>
          </cell>
          <cell r="AG19">
            <v>25</v>
          </cell>
          <cell r="AH19">
            <v>15</v>
          </cell>
          <cell r="AI19">
            <v>62</v>
          </cell>
          <cell r="AJ19">
            <v>10</v>
          </cell>
          <cell r="AK19">
            <v>0</v>
          </cell>
          <cell r="AL19">
            <v>11</v>
          </cell>
          <cell r="AM19">
            <v>23</v>
          </cell>
          <cell r="AN19">
            <v>9</v>
          </cell>
          <cell r="AO19">
            <v>0</v>
          </cell>
          <cell r="AP19">
            <v>170</v>
          </cell>
          <cell r="AQ19">
            <v>0</v>
          </cell>
        </row>
        <row r="20">
          <cell r="A20">
            <v>17</v>
          </cell>
          <cell r="B20">
            <v>6956</v>
          </cell>
          <cell r="C20">
            <v>0</v>
          </cell>
          <cell r="D20">
            <v>0</v>
          </cell>
          <cell r="E20">
            <v>52</v>
          </cell>
          <cell r="F20">
            <v>97</v>
          </cell>
          <cell r="G20">
            <v>0</v>
          </cell>
          <cell r="H20">
            <v>0</v>
          </cell>
          <cell r="I20">
            <v>222</v>
          </cell>
          <cell r="J20">
            <v>2</v>
          </cell>
          <cell r="K20">
            <v>230</v>
          </cell>
          <cell r="L20">
            <v>3214</v>
          </cell>
          <cell r="M20">
            <v>134</v>
          </cell>
          <cell r="N20">
            <v>8</v>
          </cell>
          <cell r="O20">
            <v>0</v>
          </cell>
          <cell r="P20">
            <v>0</v>
          </cell>
          <cell r="Q20">
            <v>1798</v>
          </cell>
          <cell r="R20">
            <v>0</v>
          </cell>
          <cell r="S20">
            <v>81</v>
          </cell>
          <cell r="T20">
            <v>0</v>
          </cell>
          <cell r="U20">
            <v>67</v>
          </cell>
          <cell r="V20">
            <v>454</v>
          </cell>
          <cell r="W20">
            <v>29</v>
          </cell>
          <cell r="X20">
            <v>210</v>
          </cell>
          <cell r="Y20">
            <v>16</v>
          </cell>
          <cell r="Z20">
            <v>0</v>
          </cell>
          <cell r="AA20">
            <v>0</v>
          </cell>
          <cell r="AB20">
            <v>36</v>
          </cell>
          <cell r="AC20">
            <v>23</v>
          </cell>
          <cell r="AD20">
            <v>17</v>
          </cell>
          <cell r="AE20">
            <v>0</v>
          </cell>
          <cell r="AF20">
            <v>146</v>
          </cell>
          <cell r="AG20">
            <v>6</v>
          </cell>
          <cell r="AH20">
            <v>0</v>
          </cell>
          <cell r="AI20">
            <v>41</v>
          </cell>
          <cell r="AJ20">
            <v>0</v>
          </cell>
          <cell r="AK20">
            <v>0</v>
          </cell>
          <cell r="AL20">
            <v>5</v>
          </cell>
          <cell r="AM20">
            <v>11</v>
          </cell>
          <cell r="AN20">
            <v>4</v>
          </cell>
          <cell r="AO20">
            <v>0</v>
          </cell>
          <cell r="AP20">
            <v>53</v>
          </cell>
          <cell r="AQ20">
            <v>0</v>
          </cell>
        </row>
        <row r="21">
          <cell r="A21">
            <v>18</v>
          </cell>
          <cell r="B21">
            <v>5295</v>
          </cell>
          <cell r="C21">
            <v>0</v>
          </cell>
          <cell r="D21">
            <v>0</v>
          </cell>
          <cell r="E21">
            <v>63</v>
          </cell>
          <cell r="F21">
            <v>81</v>
          </cell>
          <cell r="G21">
            <v>0</v>
          </cell>
          <cell r="H21">
            <v>0</v>
          </cell>
          <cell r="I21">
            <v>238</v>
          </cell>
          <cell r="J21">
            <v>5</v>
          </cell>
          <cell r="K21">
            <v>213</v>
          </cell>
          <cell r="L21">
            <v>3747</v>
          </cell>
          <cell r="M21">
            <v>83</v>
          </cell>
          <cell r="N21">
            <v>12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68</v>
          </cell>
          <cell r="T21">
            <v>0</v>
          </cell>
          <cell r="U21">
            <v>51</v>
          </cell>
          <cell r="V21">
            <v>221</v>
          </cell>
          <cell r="W21">
            <v>25</v>
          </cell>
          <cell r="X21">
            <v>160</v>
          </cell>
          <cell r="Y21">
            <v>29</v>
          </cell>
          <cell r="Z21">
            <v>0</v>
          </cell>
          <cell r="AA21">
            <v>25</v>
          </cell>
          <cell r="AB21">
            <v>38</v>
          </cell>
          <cell r="AC21">
            <v>24</v>
          </cell>
          <cell r="AD21">
            <v>9</v>
          </cell>
          <cell r="AE21">
            <v>8</v>
          </cell>
          <cell r="AF21">
            <v>57</v>
          </cell>
          <cell r="AG21">
            <v>9</v>
          </cell>
          <cell r="AH21">
            <v>0</v>
          </cell>
          <cell r="AI21">
            <v>50</v>
          </cell>
          <cell r="AJ21">
            <v>0</v>
          </cell>
          <cell r="AK21">
            <v>0</v>
          </cell>
          <cell r="AL21">
            <v>3</v>
          </cell>
          <cell r="AM21">
            <v>10</v>
          </cell>
          <cell r="AN21">
            <v>3</v>
          </cell>
          <cell r="AO21">
            <v>0</v>
          </cell>
          <cell r="AP21">
            <v>63</v>
          </cell>
          <cell r="AQ21">
            <v>0</v>
          </cell>
        </row>
        <row r="22">
          <cell r="A22">
            <v>19</v>
          </cell>
          <cell r="B22">
            <v>2069</v>
          </cell>
          <cell r="C22">
            <v>0</v>
          </cell>
          <cell r="D22">
            <v>0</v>
          </cell>
          <cell r="E22">
            <v>61</v>
          </cell>
          <cell r="F22">
            <v>59</v>
          </cell>
          <cell r="G22">
            <v>0</v>
          </cell>
          <cell r="H22">
            <v>0</v>
          </cell>
          <cell r="I22">
            <v>249</v>
          </cell>
          <cell r="J22">
            <v>0</v>
          </cell>
          <cell r="K22">
            <v>168</v>
          </cell>
          <cell r="L22">
            <v>735</v>
          </cell>
          <cell r="M22">
            <v>0</v>
          </cell>
          <cell r="N22">
            <v>9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48</v>
          </cell>
          <cell r="T22">
            <v>0</v>
          </cell>
          <cell r="U22">
            <v>34</v>
          </cell>
          <cell r="V22">
            <v>179</v>
          </cell>
          <cell r="W22">
            <v>22</v>
          </cell>
          <cell r="X22">
            <v>277</v>
          </cell>
          <cell r="Y22">
            <v>12</v>
          </cell>
          <cell r="Z22">
            <v>0</v>
          </cell>
          <cell r="AA22">
            <v>18</v>
          </cell>
          <cell r="AB22">
            <v>21</v>
          </cell>
          <cell r="AC22">
            <v>23</v>
          </cell>
          <cell r="AD22">
            <v>5</v>
          </cell>
          <cell r="AE22">
            <v>0</v>
          </cell>
          <cell r="AF22">
            <v>36</v>
          </cell>
          <cell r="AG22">
            <v>4</v>
          </cell>
          <cell r="AH22">
            <v>0</v>
          </cell>
          <cell r="AI22">
            <v>18</v>
          </cell>
          <cell r="AJ22">
            <v>0</v>
          </cell>
          <cell r="AK22">
            <v>0</v>
          </cell>
          <cell r="AL22">
            <v>4</v>
          </cell>
          <cell r="AM22">
            <v>0</v>
          </cell>
          <cell r="AN22">
            <v>3</v>
          </cell>
          <cell r="AO22">
            <v>0</v>
          </cell>
          <cell r="AP22">
            <v>84</v>
          </cell>
          <cell r="AQ22">
            <v>0</v>
          </cell>
        </row>
        <row r="23">
          <cell r="A23">
            <v>20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</row>
        <row r="24">
          <cell r="A24">
            <v>21</v>
          </cell>
          <cell r="B24">
            <v>3052</v>
          </cell>
          <cell r="C24">
            <v>0</v>
          </cell>
          <cell r="D24">
            <v>0</v>
          </cell>
          <cell r="E24">
            <v>53</v>
          </cell>
          <cell r="F24">
            <v>103</v>
          </cell>
          <cell r="G24">
            <v>0</v>
          </cell>
          <cell r="H24">
            <v>0</v>
          </cell>
          <cell r="I24">
            <v>175</v>
          </cell>
          <cell r="J24">
            <v>0</v>
          </cell>
          <cell r="K24">
            <v>268</v>
          </cell>
          <cell r="L24">
            <v>1628</v>
          </cell>
          <cell r="M24">
            <v>0</v>
          </cell>
          <cell r="N24">
            <v>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39</v>
          </cell>
          <cell r="T24">
            <v>0</v>
          </cell>
          <cell r="U24">
            <v>44</v>
          </cell>
          <cell r="V24">
            <v>282</v>
          </cell>
          <cell r="W24">
            <v>18</v>
          </cell>
          <cell r="X24">
            <v>129</v>
          </cell>
          <cell r="Y24">
            <v>28</v>
          </cell>
          <cell r="Z24">
            <v>0</v>
          </cell>
          <cell r="AA24">
            <v>19</v>
          </cell>
          <cell r="AB24">
            <v>31</v>
          </cell>
          <cell r="AC24">
            <v>20</v>
          </cell>
          <cell r="AD24">
            <v>12</v>
          </cell>
          <cell r="AE24">
            <v>5</v>
          </cell>
          <cell r="AF24">
            <v>79</v>
          </cell>
          <cell r="AG24">
            <v>3</v>
          </cell>
          <cell r="AH24">
            <v>0</v>
          </cell>
          <cell r="AI24">
            <v>29</v>
          </cell>
          <cell r="AJ24">
            <v>0</v>
          </cell>
          <cell r="AK24">
            <v>0</v>
          </cell>
          <cell r="AL24">
            <v>4</v>
          </cell>
          <cell r="AM24">
            <v>7</v>
          </cell>
          <cell r="AN24">
            <v>3</v>
          </cell>
          <cell r="AO24">
            <v>0</v>
          </cell>
          <cell r="AP24">
            <v>64</v>
          </cell>
          <cell r="AQ24">
            <v>0</v>
          </cell>
        </row>
        <row r="25">
          <cell r="A25">
            <v>22</v>
          </cell>
          <cell r="B25">
            <v>1537</v>
          </cell>
          <cell r="C25">
            <v>0</v>
          </cell>
          <cell r="D25">
            <v>0</v>
          </cell>
          <cell r="E25">
            <v>15</v>
          </cell>
          <cell r="F25">
            <v>47</v>
          </cell>
          <cell r="G25">
            <v>0</v>
          </cell>
          <cell r="H25">
            <v>0</v>
          </cell>
          <cell r="I25">
            <v>265</v>
          </cell>
          <cell r="J25">
            <v>0</v>
          </cell>
          <cell r="K25">
            <v>83</v>
          </cell>
          <cell r="L25">
            <v>723</v>
          </cell>
          <cell r="M25">
            <v>0</v>
          </cell>
          <cell r="N25">
            <v>13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</v>
          </cell>
          <cell r="T25">
            <v>0</v>
          </cell>
          <cell r="U25">
            <v>39</v>
          </cell>
          <cell r="V25">
            <v>70</v>
          </cell>
          <cell r="W25">
            <v>17</v>
          </cell>
          <cell r="X25">
            <v>83</v>
          </cell>
          <cell r="Y25">
            <v>20</v>
          </cell>
          <cell r="Z25">
            <v>0</v>
          </cell>
          <cell r="AA25">
            <v>0</v>
          </cell>
          <cell r="AB25">
            <v>17</v>
          </cell>
          <cell r="AC25">
            <v>18</v>
          </cell>
          <cell r="AD25">
            <v>8</v>
          </cell>
          <cell r="AE25">
            <v>9</v>
          </cell>
          <cell r="AF25">
            <v>29</v>
          </cell>
          <cell r="AG25">
            <v>5</v>
          </cell>
          <cell r="AH25">
            <v>0</v>
          </cell>
          <cell r="AI25">
            <v>1</v>
          </cell>
          <cell r="AJ25">
            <v>0</v>
          </cell>
          <cell r="AK25">
            <v>0</v>
          </cell>
          <cell r="AL25">
            <v>3</v>
          </cell>
          <cell r="AM25">
            <v>0</v>
          </cell>
          <cell r="AN25">
            <v>4</v>
          </cell>
          <cell r="AO25">
            <v>0</v>
          </cell>
          <cell r="AP25">
            <v>53</v>
          </cell>
          <cell r="AQ25">
            <v>0</v>
          </cell>
        </row>
        <row r="26">
          <cell r="A26">
            <v>23</v>
          </cell>
          <cell r="B26">
            <v>4268</v>
          </cell>
          <cell r="C26">
            <v>0</v>
          </cell>
          <cell r="D26">
            <v>0</v>
          </cell>
          <cell r="E26">
            <v>32</v>
          </cell>
          <cell r="F26">
            <v>78</v>
          </cell>
          <cell r="G26">
            <v>0</v>
          </cell>
          <cell r="H26">
            <v>0</v>
          </cell>
          <cell r="I26">
            <v>57</v>
          </cell>
          <cell r="J26">
            <v>0</v>
          </cell>
          <cell r="K26">
            <v>223</v>
          </cell>
          <cell r="L26">
            <v>2596</v>
          </cell>
          <cell r="M26">
            <v>0</v>
          </cell>
          <cell r="N26">
            <v>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48</v>
          </cell>
          <cell r="T26">
            <v>0</v>
          </cell>
          <cell r="U26">
            <v>60</v>
          </cell>
          <cell r="V26">
            <v>330</v>
          </cell>
          <cell r="W26">
            <v>19</v>
          </cell>
          <cell r="X26">
            <v>266</v>
          </cell>
          <cell r="Y26">
            <v>284</v>
          </cell>
          <cell r="Z26">
            <v>0</v>
          </cell>
          <cell r="AA26">
            <v>17</v>
          </cell>
          <cell r="AB26">
            <v>35</v>
          </cell>
          <cell r="AC26">
            <v>23</v>
          </cell>
          <cell r="AD26">
            <v>17</v>
          </cell>
          <cell r="AE26">
            <v>9</v>
          </cell>
          <cell r="AF26">
            <v>46</v>
          </cell>
          <cell r="AG26">
            <v>5</v>
          </cell>
          <cell r="AH26">
            <v>0</v>
          </cell>
          <cell r="AI26">
            <v>17</v>
          </cell>
          <cell r="AJ26">
            <v>10</v>
          </cell>
          <cell r="AK26">
            <v>0</v>
          </cell>
          <cell r="AL26">
            <v>4</v>
          </cell>
          <cell r="AM26">
            <v>13</v>
          </cell>
          <cell r="AN26">
            <v>0</v>
          </cell>
          <cell r="AO26">
            <v>0</v>
          </cell>
          <cell r="AP26">
            <v>70</v>
          </cell>
          <cell r="AQ26">
            <v>0</v>
          </cell>
        </row>
        <row r="27">
          <cell r="A27">
            <v>24</v>
          </cell>
          <cell r="B27">
            <v>4741</v>
          </cell>
          <cell r="C27">
            <v>0</v>
          </cell>
          <cell r="D27">
            <v>0</v>
          </cell>
          <cell r="E27">
            <v>23</v>
          </cell>
          <cell r="F27">
            <v>109</v>
          </cell>
          <cell r="G27">
            <v>0</v>
          </cell>
          <cell r="H27">
            <v>23</v>
          </cell>
          <cell r="I27">
            <v>31</v>
          </cell>
          <cell r="J27">
            <v>9</v>
          </cell>
          <cell r="K27">
            <v>491</v>
          </cell>
          <cell r="L27">
            <v>2545</v>
          </cell>
          <cell r="M27">
            <v>166</v>
          </cell>
          <cell r="N27">
            <v>50</v>
          </cell>
          <cell r="O27">
            <v>81</v>
          </cell>
          <cell r="P27">
            <v>11</v>
          </cell>
          <cell r="Q27">
            <v>0</v>
          </cell>
          <cell r="R27">
            <v>0</v>
          </cell>
          <cell r="S27">
            <v>63</v>
          </cell>
          <cell r="T27">
            <v>0</v>
          </cell>
          <cell r="U27">
            <v>76</v>
          </cell>
          <cell r="V27">
            <v>455</v>
          </cell>
          <cell r="W27">
            <v>24</v>
          </cell>
          <cell r="X27">
            <v>166</v>
          </cell>
          <cell r="Y27">
            <v>0</v>
          </cell>
          <cell r="Z27">
            <v>0</v>
          </cell>
          <cell r="AA27">
            <v>173</v>
          </cell>
          <cell r="AB27">
            <v>57</v>
          </cell>
          <cell r="AC27">
            <v>31</v>
          </cell>
          <cell r="AD27">
            <v>16</v>
          </cell>
          <cell r="AE27">
            <v>0</v>
          </cell>
          <cell r="AF27">
            <v>39</v>
          </cell>
          <cell r="AG27">
            <v>0</v>
          </cell>
          <cell r="AH27">
            <v>0</v>
          </cell>
          <cell r="AI27">
            <v>28</v>
          </cell>
          <cell r="AJ27">
            <v>9</v>
          </cell>
          <cell r="AK27">
            <v>0</v>
          </cell>
          <cell r="AL27">
            <v>5</v>
          </cell>
          <cell r="AM27">
            <v>0</v>
          </cell>
          <cell r="AN27">
            <v>10</v>
          </cell>
          <cell r="AO27">
            <v>0</v>
          </cell>
          <cell r="AP27">
            <v>50</v>
          </cell>
          <cell r="AQ27">
            <v>0</v>
          </cell>
        </row>
        <row r="28">
          <cell r="A28">
            <v>25</v>
          </cell>
          <cell r="B28">
            <v>1450</v>
          </cell>
          <cell r="C28">
            <v>0</v>
          </cell>
          <cell r="D28">
            <v>0</v>
          </cell>
          <cell r="E28">
            <v>10</v>
          </cell>
          <cell r="F28">
            <v>37</v>
          </cell>
          <cell r="G28">
            <v>0</v>
          </cell>
          <cell r="H28">
            <v>0</v>
          </cell>
          <cell r="I28">
            <v>11</v>
          </cell>
          <cell r="J28">
            <v>0</v>
          </cell>
          <cell r="K28">
            <v>136</v>
          </cell>
          <cell r="L28">
            <v>974</v>
          </cell>
          <cell r="M28">
            <v>0</v>
          </cell>
          <cell r="N28">
            <v>5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19</v>
          </cell>
          <cell r="T28">
            <v>0</v>
          </cell>
          <cell r="U28">
            <v>6</v>
          </cell>
          <cell r="V28">
            <v>77</v>
          </cell>
          <cell r="W28">
            <v>9</v>
          </cell>
          <cell r="X28">
            <v>82</v>
          </cell>
          <cell r="Y28">
            <v>7</v>
          </cell>
          <cell r="Z28">
            <v>0</v>
          </cell>
          <cell r="AA28">
            <v>19</v>
          </cell>
          <cell r="AB28">
            <v>6</v>
          </cell>
          <cell r="AC28">
            <v>2</v>
          </cell>
          <cell r="AD28">
            <v>4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3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3</v>
          </cell>
          <cell r="AO28">
            <v>0</v>
          </cell>
          <cell r="AP28">
            <v>40</v>
          </cell>
          <cell r="AQ28">
            <v>0</v>
          </cell>
        </row>
        <row r="29">
          <cell r="A29">
            <v>26</v>
          </cell>
          <cell r="B29">
            <v>1604</v>
          </cell>
          <cell r="C29">
            <v>0</v>
          </cell>
          <cell r="D29">
            <v>0</v>
          </cell>
          <cell r="E29">
            <v>16</v>
          </cell>
          <cell r="F29">
            <v>29</v>
          </cell>
          <cell r="G29">
            <v>0</v>
          </cell>
          <cell r="H29">
            <v>0</v>
          </cell>
          <cell r="I29">
            <v>149</v>
          </cell>
          <cell r="J29">
            <v>0</v>
          </cell>
          <cell r="K29">
            <v>72</v>
          </cell>
          <cell r="L29">
            <v>1046</v>
          </cell>
          <cell r="M29">
            <v>0</v>
          </cell>
          <cell r="N29">
            <v>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18</v>
          </cell>
          <cell r="T29">
            <v>0</v>
          </cell>
          <cell r="U29">
            <v>4</v>
          </cell>
          <cell r="V29">
            <v>131</v>
          </cell>
          <cell r="W29">
            <v>0</v>
          </cell>
          <cell r="X29">
            <v>46</v>
          </cell>
          <cell r="Y29">
            <v>7</v>
          </cell>
          <cell r="Z29">
            <v>0</v>
          </cell>
          <cell r="AA29">
            <v>16</v>
          </cell>
          <cell r="AB29">
            <v>8</v>
          </cell>
          <cell r="AC29">
            <v>11</v>
          </cell>
          <cell r="AD29">
            <v>4</v>
          </cell>
          <cell r="AE29">
            <v>0</v>
          </cell>
          <cell r="AF29">
            <v>4</v>
          </cell>
          <cell r="AG29">
            <v>0</v>
          </cell>
          <cell r="AH29">
            <v>0</v>
          </cell>
          <cell r="AI29">
            <v>11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3</v>
          </cell>
          <cell r="AO29">
            <v>0</v>
          </cell>
          <cell r="AP29">
            <v>21</v>
          </cell>
          <cell r="AQ29">
            <v>0</v>
          </cell>
        </row>
        <row r="30">
          <cell r="A30">
            <v>27</v>
          </cell>
          <cell r="B30">
            <v>3077</v>
          </cell>
          <cell r="C30">
            <v>0</v>
          </cell>
          <cell r="D30">
            <v>0</v>
          </cell>
          <cell r="E30">
            <v>77</v>
          </cell>
          <cell r="F30">
            <v>78</v>
          </cell>
          <cell r="G30">
            <v>0</v>
          </cell>
          <cell r="H30">
            <v>0</v>
          </cell>
          <cell r="I30">
            <v>233</v>
          </cell>
          <cell r="J30">
            <v>0</v>
          </cell>
          <cell r="K30">
            <v>254</v>
          </cell>
          <cell r="L30">
            <v>1668</v>
          </cell>
          <cell r="M30">
            <v>0</v>
          </cell>
          <cell r="N30">
            <v>10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39</v>
          </cell>
          <cell r="T30">
            <v>0</v>
          </cell>
          <cell r="U30">
            <v>28</v>
          </cell>
          <cell r="V30">
            <v>245</v>
          </cell>
          <cell r="W30">
            <v>25</v>
          </cell>
          <cell r="X30">
            <v>100</v>
          </cell>
          <cell r="Y30">
            <v>16</v>
          </cell>
          <cell r="Z30">
            <v>0</v>
          </cell>
          <cell r="AA30">
            <v>18</v>
          </cell>
          <cell r="AB30">
            <v>45</v>
          </cell>
          <cell r="AC30">
            <v>22</v>
          </cell>
          <cell r="AD30">
            <v>3</v>
          </cell>
          <cell r="AE30">
            <v>0</v>
          </cell>
          <cell r="AF30">
            <v>30</v>
          </cell>
          <cell r="AG30">
            <v>6</v>
          </cell>
          <cell r="AH30">
            <v>0</v>
          </cell>
          <cell r="AI30">
            <v>40</v>
          </cell>
          <cell r="AJ30">
            <v>0</v>
          </cell>
          <cell r="AK30">
            <v>0</v>
          </cell>
          <cell r="AL30">
            <v>4</v>
          </cell>
          <cell r="AM30">
            <v>0</v>
          </cell>
          <cell r="AN30">
            <v>3</v>
          </cell>
          <cell r="AO30">
            <v>0</v>
          </cell>
          <cell r="AP30">
            <v>133</v>
          </cell>
          <cell r="AQ30">
            <v>0</v>
          </cell>
        </row>
        <row r="31">
          <cell r="A31">
            <v>28</v>
          </cell>
          <cell r="B31">
            <v>1501</v>
          </cell>
          <cell r="C31">
            <v>0</v>
          </cell>
          <cell r="D31">
            <v>0</v>
          </cell>
          <cell r="E31">
            <v>22</v>
          </cell>
          <cell r="F31">
            <v>38</v>
          </cell>
          <cell r="G31">
            <v>14</v>
          </cell>
          <cell r="H31">
            <v>0</v>
          </cell>
          <cell r="I31">
            <v>204</v>
          </cell>
          <cell r="J31">
            <v>0</v>
          </cell>
          <cell r="K31">
            <v>97</v>
          </cell>
          <cell r="L31">
            <v>814</v>
          </cell>
          <cell r="M31">
            <v>0</v>
          </cell>
          <cell r="N31">
            <v>9</v>
          </cell>
          <cell r="O31">
            <v>0</v>
          </cell>
          <cell r="P31">
            <v>7</v>
          </cell>
          <cell r="Q31">
            <v>0</v>
          </cell>
          <cell r="R31">
            <v>0</v>
          </cell>
          <cell r="S31">
            <v>18</v>
          </cell>
          <cell r="T31">
            <v>0</v>
          </cell>
          <cell r="U31">
            <v>9</v>
          </cell>
          <cell r="V31">
            <v>49</v>
          </cell>
          <cell r="W31">
            <v>17</v>
          </cell>
          <cell r="X31">
            <v>55</v>
          </cell>
          <cell r="Y31">
            <v>8</v>
          </cell>
          <cell r="Z31">
            <v>0</v>
          </cell>
          <cell r="AA31">
            <v>21</v>
          </cell>
          <cell r="AB31">
            <v>18</v>
          </cell>
          <cell r="AC31">
            <v>23</v>
          </cell>
          <cell r="AD31">
            <v>9</v>
          </cell>
          <cell r="AE31">
            <v>0</v>
          </cell>
          <cell r="AF31">
            <v>20</v>
          </cell>
          <cell r="AG31">
            <v>7</v>
          </cell>
          <cell r="AH31">
            <v>0</v>
          </cell>
          <cell r="AI31">
            <v>16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3</v>
          </cell>
          <cell r="AO31">
            <v>0</v>
          </cell>
          <cell r="AP31">
            <v>23</v>
          </cell>
          <cell r="AQ31">
            <v>0</v>
          </cell>
        </row>
        <row r="32">
          <cell r="A32">
            <v>29</v>
          </cell>
          <cell r="B32">
            <v>2660</v>
          </cell>
          <cell r="C32">
            <v>0</v>
          </cell>
          <cell r="D32">
            <v>0</v>
          </cell>
          <cell r="E32">
            <v>31</v>
          </cell>
          <cell r="F32">
            <v>21</v>
          </cell>
          <cell r="G32">
            <v>0</v>
          </cell>
          <cell r="H32">
            <v>0</v>
          </cell>
          <cell r="I32">
            <v>88</v>
          </cell>
          <cell r="J32">
            <v>0</v>
          </cell>
          <cell r="K32">
            <v>288</v>
          </cell>
          <cell r="L32">
            <v>1932</v>
          </cell>
          <cell r="M32">
            <v>0</v>
          </cell>
          <cell r="N32">
            <v>8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12</v>
          </cell>
          <cell r="T32">
            <v>0</v>
          </cell>
          <cell r="U32">
            <v>18</v>
          </cell>
          <cell r="V32">
            <v>151</v>
          </cell>
          <cell r="W32">
            <v>0</v>
          </cell>
          <cell r="X32">
            <v>36</v>
          </cell>
          <cell r="Y32">
            <v>8</v>
          </cell>
          <cell r="Z32">
            <v>0</v>
          </cell>
          <cell r="AA32">
            <v>8</v>
          </cell>
          <cell r="AB32">
            <v>29</v>
          </cell>
          <cell r="AC32">
            <v>8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9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13</v>
          </cell>
          <cell r="AQ32">
            <v>0</v>
          </cell>
        </row>
        <row r="33">
          <cell r="A33">
            <v>30</v>
          </cell>
          <cell r="B33">
            <v>1929</v>
          </cell>
          <cell r="C33">
            <v>0</v>
          </cell>
          <cell r="D33">
            <v>0</v>
          </cell>
          <cell r="E33">
            <v>42</v>
          </cell>
          <cell r="F33">
            <v>45</v>
          </cell>
          <cell r="G33">
            <v>0</v>
          </cell>
          <cell r="H33">
            <v>0</v>
          </cell>
          <cell r="I33">
            <v>224</v>
          </cell>
          <cell r="J33">
            <v>0</v>
          </cell>
          <cell r="K33">
            <v>92</v>
          </cell>
          <cell r="L33">
            <v>1333</v>
          </cell>
          <cell r="M33">
            <v>0</v>
          </cell>
          <cell r="N33">
            <v>9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14</v>
          </cell>
          <cell r="T33">
            <v>0</v>
          </cell>
          <cell r="U33">
            <v>7</v>
          </cell>
          <cell r="V33">
            <v>36</v>
          </cell>
          <cell r="W33">
            <v>0</v>
          </cell>
          <cell r="X33">
            <v>34</v>
          </cell>
          <cell r="Y33">
            <v>6</v>
          </cell>
          <cell r="Z33">
            <v>0</v>
          </cell>
          <cell r="AA33">
            <v>0</v>
          </cell>
          <cell r="AB33">
            <v>25</v>
          </cell>
          <cell r="AC33">
            <v>18</v>
          </cell>
          <cell r="AD33">
            <v>0</v>
          </cell>
          <cell r="AE33">
            <v>8</v>
          </cell>
          <cell r="AF33">
            <v>0</v>
          </cell>
          <cell r="AG33">
            <v>0</v>
          </cell>
          <cell r="AH33">
            <v>0</v>
          </cell>
          <cell r="AI33">
            <v>32</v>
          </cell>
          <cell r="AJ33">
            <v>0</v>
          </cell>
          <cell r="AK33">
            <v>0</v>
          </cell>
          <cell r="AL33">
            <v>4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</row>
        <row r="34">
          <cell r="A34">
            <v>31</v>
          </cell>
          <cell r="B34">
            <v>2777</v>
          </cell>
          <cell r="C34">
            <v>0</v>
          </cell>
          <cell r="D34">
            <v>0</v>
          </cell>
          <cell r="E34">
            <v>25</v>
          </cell>
          <cell r="F34">
            <v>30</v>
          </cell>
          <cell r="G34">
            <v>0</v>
          </cell>
          <cell r="H34">
            <v>0</v>
          </cell>
          <cell r="I34">
            <v>151</v>
          </cell>
          <cell r="J34">
            <v>0</v>
          </cell>
          <cell r="K34">
            <v>118</v>
          </cell>
          <cell r="L34">
            <v>2098</v>
          </cell>
          <cell r="M34">
            <v>0</v>
          </cell>
          <cell r="N34">
            <v>6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18</v>
          </cell>
          <cell r="T34">
            <v>0</v>
          </cell>
          <cell r="U34">
            <v>12</v>
          </cell>
          <cell r="V34">
            <v>103</v>
          </cell>
          <cell r="W34">
            <v>23</v>
          </cell>
          <cell r="X34">
            <v>40</v>
          </cell>
          <cell r="Y34">
            <v>13</v>
          </cell>
          <cell r="Z34">
            <v>0</v>
          </cell>
          <cell r="AA34">
            <v>0</v>
          </cell>
          <cell r="AB34">
            <v>23</v>
          </cell>
          <cell r="AC34">
            <v>6</v>
          </cell>
          <cell r="AD34">
            <v>5</v>
          </cell>
          <cell r="AE34">
            <v>0</v>
          </cell>
          <cell r="AF34">
            <v>68</v>
          </cell>
          <cell r="AG34">
            <v>0</v>
          </cell>
          <cell r="AH34">
            <v>0</v>
          </cell>
          <cell r="AI34">
            <v>10</v>
          </cell>
          <cell r="AJ34">
            <v>0</v>
          </cell>
          <cell r="AK34">
            <v>0</v>
          </cell>
          <cell r="AL34">
            <v>4</v>
          </cell>
          <cell r="AM34">
            <v>0</v>
          </cell>
          <cell r="AN34">
            <v>3</v>
          </cell>
          <cell r="AO34">
            <v>0</v>
          </cell>
          <cell r="AP34">
            <v>21</v>
          </cell>
          <cell r="AQ34">
            <v>0</v>
          </cell>
        </row>
        <row r="35">
          <cell r="A35">
            <v>32</v>
          </cell>
          <cell r="B35">
            <v>2428</v>
          </cell>
          <cell r="C35">
            <v>0</v>
          </cell>
          <cell r="D35">
            <v>0</v>
          </cell>
          <cell r="E35">
            <v>33</v>
          </cell>
          <cell r="F35">
            <v>76</v>
          </cell>
          <cell r="G35">
            <v>0</v>
          </cell>
          <cell r="H35">
            <v>0</v>
          </cell>
          <cell r="I35">
            <v>74</v>
          </cell>
          <cell r="J35">
            <v>4</v>
          </cell>
          <cell r="K35">
            <v>188</v>
          </cell>
          <cell r="L35">
            <v>1523</v>
          </cell>
          <cell r="M35">
            <v>0</v>
          </cell>
          <cell r="N35">
            <v>16</v>
          </cell>
          <cell r="O35">
            <v>0</v>
          </cell>
          <cell r="P35">
            <v>10</v>
          </cell>
          <cell r="Q35">
            <v>0</v>
          </cell>
          <cell r="R35">
            <v>0</v>
          </cell>
          <cell r="S35">
            <v>25</v>
          </cell>
          <cell r="T35">
            <v>0</v>
          </cell>
          <cell r="U35">
            <v>17</v>
          </cell>
          <cell r="V35">
            <v>166</v>
          </cell>
          <cell r="W35">
            <v>0</v>
          </cell>
          <cell r="X35">
            <v>107</v>
          </cell>
          <cell r="Y35">
            <v>15</v>
          </cell>
          <cell r="Z35">
            <v>0</v>
          </cell>
          <cell r="AA35">
            <v>34</v>
          </cell>
          <cell r="AB35">
            <v>12</v>
          </cell>
          <cell r="AC35">
            <v>20</v>
          </cell>
          <cell r="AD35">
            <v>8</v>
          </cell>
          <cell r="AE35">
            <v>9</v>
          </cell>
          <cell r="AF35">
            <v>20</v>
          </cell>
          <cell r="AG35">
            <v>0</v>
          </cell>
          <cell r="AH35">
            <v>0</v>
          </cell>
          <cell r="AI35">
            <v>6</v>
          </cell>
          <cell r="AJ35">
            <v>0</v>
          </cell>
          <cell r="AK35">
            <v>0</v>
          </cell>
          <cell r="AL35">
            <v>4</v>
          </cell>
          <cell r="AM35">
            <v>0</v>
          </cell>
          <cell r="AN35">
            <v>4</v>
          </cell>
          <cell r="AO35">
            <v>0</v>
          </cell>
          <cell r="AP35">
            <v>57</v>
          </cell>
          <cell r="AQ35">
            <v>0</v>
          </cell>
        </row>
      </sheetData>
      <sheetData sheetId="2" refreshError="1">
        <row r="2">
          <cell r="A2">
            <v>0</v>
          </cell>
          <cell r="B2" t="str">
            <v>Central Govt</v>
          </cell>
        </row>
        <row r="3">
          <cell r="A3">
            <v>1</v>
          </cell>
          <cell r="B3" t="str">
            <v>Kabul</v>
          </cell>
        </row>
        <row r="4">
          <cell r="A4">
            <v>2</v>
          </cell>
          <cell r="B4" t="str">
            <v>Kapisa</v>
          </cell>
        </row>
        <row r="5">
          <cell r="A5">
            <v>3</v>
          </cell>
          <cell r="B5" t="str">
            <v>Parwan</v>
          </cell>
        </row>
        <row r="6">
          <cell r="A6">
            <v>4</v>
          </cell>
          <cell r="B6" t="str">
            <v>Wardak</v>
          </cell>
        </row>
        <row r="7">
          <cell r="A7">
            <v>5</v>
          </cell>
          <cell r="B7" t="str">
            <v>Logar</v>
          </cell>
        </row>
        <row r="8">
          <cell r="A8">
            <v>6</v>
          </cell>
          <cell r="B8" t="str">
            <v>Ghazni</v>
          </cell>
        </row>
        <row r="9">
          <cell r="A9">
            <v>7</v>
          </cell>
          <cell r="B9" t="str">
            <v>Paktiya</v>
          </cell>
        </row>
        <row r="10">
          <cell r="A10">
            <v>8</v>
          </cell>
          <cell r="B10" t="str">
            <v>Nangarhar</v>
          </cell>
        </row>
        <row r="11">
          <cell r="A11">
            <v>9</v>
          </cell>
          <cell r="B11" t="str">
            <v>Laghman</v>
          </cell>
        </row>
        <row r="12">
          <cell r="A12">
            <v>10</v>
          </cell>
          <cell r="B12" t="str">
            <v>Kunar</v>
          </cell>
        </row>
        <row r="13">
          <cell r="A13">
            <v>11</v>
          </cell>
          <cell r="B13" t="str">
            <v>Badakhshan</v>
          </cell>
        </row>
        <row r="14">
          <cell r="A14">
            <v>12</v>
          </cell>
          <cell r="B14" t="str">
            <v>Takhar</v>
          </cell>
        </row>
        <row r="15">
          <cell r="A15">
            <v>13</v>
          </cell>
          <cell r="B15" t="str">
            <v>Baghlan</v>
          </cell>
        </row>
        <row r="16">
          <cell r="A16">
            <v>14</v>
          </cell>
          <cell r="B16" t="str">
            <v>Kunduz</v>
          </cell>
        </row>
        <row r="17">
          <cell r="A17">
            <v>15</v>
          </cell>
          <cell r="B17" t="str">
            <v>Samangan</v>
          </cell>
        </row>
        <row r="18">
          <cell r="A18">
            <v>16</v>
          </cell>
          <cell r="B18" t="str">
            <v>Balkh</v>
          </cell>
        </row>
        <row r="19">
          <cell r="A19">
            <v>17</v>
          </cell>
          <cell r="B19" t="str">
            <v>Jawzjan</v>
          </cell>
        </row>
        <row r="20">
          <cell r="A20">
            <v>18</v>
          </cell>
          <cell r="B20" t="str">
            <v>Faryab</v>
          </cell>
        </row>
        <row r="21">
          <cell r="A21">
            <v>19</v>
          </cell>
          <cell r="B21" t="str">
            <v>Badghis</v>
          </cell>
        </row>
        <row r="22">
          <cell r="A22">
            <v>20</v>
          </cell>
          <cell r="B22" t="str">
            <v>Herat</v>
          </cell>
        </row>
        <row r="23">
          <cell r="A23">
            <v>21</v>
          </cell>
          <cell r="B23" t="str">
            <v>Farah</v>
          </cell>
        </row>
        <row r="24">
          <cell r="A24">
            <v>22</v>
          </cell>
          <cell r="B24" t="str">
            <v>Nimroz</v>
          </cell>
        </row>
        <row r="25">
          <cell r="A25">
            <v>23</v>
          </cell>
          <cell r="B25" t="str">
            <v>Helmand</v>
          </cell>
        </row>
        <row r="26">
          <cell r="A26">
            <v>24</v>
          </cell>
          <cell r="B26" t="str">
            <v>Kandahar</v>
          </cell>
        </row>
        <row r="27">
          <cell r="A27">
            <v>25</v>
          </cell>
          <cell r="B27" t="str">
            <v>Zabul</v>
          </cell>
        </row>
        <row r="28">
          <cell r="A28">
            <v>26</v>
          </cell>
          <cell r="B28" t="str">
            <v>Uruzgan</v>
          </cell>
        </row>
        <row r="29">
          <cell r="A29">
            <v>27</v>
          </cell>
          <cell r="B29" t="str">
            <v>Ghor</v>
          </cell>
        </row>
        <row r="30">
          <cell r="A30">
            <v>28</v>
          </cell>
          <cell r="B30" t="str">
            <v>Bamyan</v>
          </cell>
        </row>
        <row r="31">
          <cell r="A31">
            <v>29</v>
          </cell>
          <cell r="B31" t="str">
            <v>Paktika</v>
          </cell>
        </row>
        <row r="32">
          <cell r="A32">
            <v>30</v>
          </cell>
          <cell r="B32" t="str">
            <v>Nooristan</v>
          </cell>
        </row>
        <row r="33">
          <cell r="A33">
            <v>31</v>
          </cell>
          <cell r="B33" t="str">
            <v>Sar-e-Pul</v>
          </cell>
        </row>
        <row r="34">
          <cell r="A34">
            <v>32</v>
          </cell>
          <cell r="B34" t="str">
            <v>Khost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Y49"/>
  <sheetViews>
    <sheetView showGridLines="0" tabSelected="1" zoomScale="60" zoomScaleNormal="60" zoomScaleSheetLayoutView="100" zoomScalePageLayoutView="6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3" sqref="C3"/>
    </sheetView>
  </sheetViews>
  <sheetFormatPr defaultColWidth="2.5" defaultRowHeight="15" x14ac:dyDescent="0.25"/>
  <cols>
    <col min="1" max="1" width="2.5" style="4"/>
    <col min="2" max="2" width="57.5" style="4" customWidth="1"/>
    <col min="3" max="19" width="25.125" style="4" customWidth="1"/>
    <col min="20" max="23" width="25.125" style="14" customWidth="1"/>
    <col min="24" max="16384" width="2.5" style="4"/>
  </cols>
  <sheetData>
    <row r="1" spans="1:25" x14ac:dyDescent="0.25">
      <c r="B1" s="4" t="s">
        <v>525</v>
      </c>
    </row>
    <row r="2" spans="1:25" ht="18" x14ac:dyDescent="0.25">
      <c r="B2" s="2" t="s">
        <v>362</v>
      </c>
    </row>
    <row r="3" spans="1:25" ht="18" x14ac:dyDescent="0.25">
      <c r="B3" s="2"/>
    </row>
    <row r="4" spans="1:25" x14ac:dyDescent="0.25">
      <c r="B4" s="587" t="s">
        <v>357</v>
      </c>
    </row>
    <row r="5" spans="1:25" x14ac:dyDescent="0.25">
      <c r="B5" s="872" t="s">
        <v>405</v>
      </c>
    </row>
    <row r="6" spans="1:25" x14ac:dyDescent="0.25">
      <c r="A6" s="1"/>
      <c r="B6" s="578" t="s">
        <v>406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3"/>
      <c r="U6" s="3"/>
      <c r="V6" s="3"/>
      <c r="W6" s="3"/>
      <c r="X6" s="1"/>
      <c r="Y6" s="1"/>
    </row>
    <row r="7" spans="1:25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"/>
      <c r="U7" s="3"/>
      <c r="V7" s="3"/>
      <c r="W7" s="3"/>
      <c r="X7" s="1"/>
      <c r="Y7" s="1"/>
    </row>
    <row r="8" spans="1:25" ht="62.25" customHeight="1" thickBot="1" x14ac:dyDescent="0.3">
      <c r="B8" s="5"/>
      <c r="C8" s="566" t="s">
        <v>0</v>
      </c>
      <c r="D8" s="557" t="s">
        <v>431</v>
      </c>
      <c r="E8" s="566" t="s">
        <v>1</v>
      </c>
      <c r="F8" s="557" t="s">
        <v>432</v>
      </c>
      <c r="G8" s="566" t="s">
        <v>2</v>
      </c>
      <c r="H8" s="557" t="s">
        <v>394</v>
      </c>
      <c r="I8" s="721" t="s">
        <v>393</v>
      </c>
      <c r="J8" s="566" t="s">
        <v>3</v>
      </c>
      <c r="K8" s="585" t="s">
        <v>392</v>
      </c>
      <c r="L8" s="575" t="s">
        <v>4</v>
      </c>
      <c r="M8" s="731" t="s">
        <v>395</v>
      </c>
      <c r="N8" s="597" t="s">
        <v>5</v>
      </c>
      <c r="O8" s="607" t="s">
        <v>6</v>
      </c>
      <c r="P8" s="597" t="s">
        <v>7</v>
      </c>
      <c r="Q8" s="607" t="s">
        <v>430</v>
      </c>
      <c r="R8" s="597" t="s">
        <v>8</v>
      </c>
      <c r="S8" s="607" t="s">
        <v>359</v>
      </c>
      <c r="T8" s="597" t="s">
        <v>9</v>
      </c>
      <c r="U8" s="607" t="s">
        <v>331</v>
      </c>
      <c r="V8" s="607" t="s">
        <v>524</v>
      </c>
      <c r="W8" s="607" t="s">
        <v>523</v>
      </c>
    </row>
    <row r="9" spans="1:25" ht="16.5" thickBot="1" x14ac:dyDescent="0.3">
      <c r="B9" s="6" t="s">
        <v>10</v>
      </c>
      <c r="C9" s="567">
        <v>1869722078.6199999</v>
      </c>
      <c r="D9" s="558">
        <f>SUM(D10:D13)</f>
        <v>1534159621</v>
      </c>
      <c r="E9" s="567">
        <v>2736099413.7750001</v>
      </c>
      <c r="F9" s="558">
        <f>SUM(F10:F13)</f>
        <v>1671478324</v>
      </c>
      <c r="G9" s="567">
        <v>2977805178.4320002</v>
      </c>
      <c r="H9" s="558">
        <f>SUM(H10:H13)</f>
        <v>3673555937</v>
      </c>
      <c r="I9" s="722">
        <v>6622148424</v>
      </c>
      <c r="J9" s="567">
        <v>6789576440.84445</v>
      </c>
      <c r="K9" s="586">
        <v>3658370000</v>
      </c>
      <c r="L9" s="576">
        <v>4239803629.7724299</v>
      </c>
      <c r="M9" s="732">
        <v>5650232541.2221603</v>
      </c>
      <c r="N9" s="598">
        <v>5756840579.25107</v>
      </c>
      <c r="O9" s="608">
        <v>5767110495</v>
      </c>
      <c r="P9" s="598">
        <f>P10+P11</f>
        <v>4889100000</v>
      </c>
      <c r="Q9" s="558">
        <f>SUM(Q10:Q13)</f>
        <v>0</v>
      </c>
      <c r="R9" s="598">
        <f>R10+R11</f>
        <v>10182718290</v>
      </c>
      <c r="S9" s="608">
        <f>SUM(S10:S13)</f>
        <v>6771360817</v>
      </c>
      <c r="T9" s="598">
        <f>SUM(T10:T13)</f>
        <v>6970000000</v>
      </c>
      <c r="U9" s="608">
        <f>U10+U11+U12+U13</f>
        <v>17642498306</v>
      </c>
      <c r="V9" s="608">
        <f>V10+V11+V12+V13</f>
        <v>16920050000</v>
      </c>
      <c r="W9" s="608">
        <f>W10+W11+W12+W13</f>
        <v>18870000000</v>
      </c>
    </row>
    <row r="10" spans="1:25" ht="15.75" x14ac:dyDescent="0.25">
      <c r="B10" s="7" t="s">
        <v>11</v>
      </c>
      <c r="C10" s="568">
        <v>1869075124.3999999</v>
      </c>
      <c r="D10" s="559">
        <v>1304104347</v>
      </c>
      <c r="E10" s="568">
        <v>2732921412.7929997</v>
      </c>
      <c r="F10" s="559">
        <v>1300000000</v>
      </c>
      <c r="G10" s="568">
        <v>2964530209.5360003</v>
      </c>
      <c r="H10" s="559">
        <v>3312000000</v>
      </c>
      <c r="I10" s="723">
        <v>6502059340</v>
      </c>
      <c r="J10" s="568">
        <v>6670924370.0244503</v>
      </c>
      <c r="K10" s="559">
        <v>3413370000</v>
      </c>
      <c r="L10" s="595">
        <v>4121464186.75243</v>
      </c>
      <c r="M10" s="733">
        <v>5582531127.62216</v>
      </c>
      <c r="N10" s="595">
        <v>5630253974.25107</v>
      </c>
      <c r="O10" s="612">
        <v>5656364677</v>
      </c>
      <c r="P10" s="595">
        <v>4782100000</v>
      </c>
      <c r="Q10" s="871"/>
      <c r="R10" s="595">
        <v>9882928921</v>
      </c>
      <c r="S10" s="871">
        <v>0</v>
      </c>
      <c r="T10" s="599">
        <v>374000000</v>
      </c>
      <c r="U10" s="609">
        <v>10410888306</v>
      </c>
      <c r="V10" s="1033">
        <v>10039000000</v>
      </c>
      <c r="W10" s="609">
        <v>12780000000</v>
      </c>
    </row>
    <row r="11" spans="1:25" ht="15.75" x14ac:dyDescent="0.25">
      <c r="B11" s="8" t="s">
        <v>12</v>
      </c>
      <c r="C11" s="569">
        <v>646954.22</v>
      </c>
      <c r="D11" s="560">
        <v>4104357</v>
      </c>
      <c r="E11" s="569">
        <v>3178000.9819999998</v>
      </c>
      <c r="F11" s="560">
        <f>217457136+17003364</f>
        <v>234460500</v>
      </c>
      <c r="G11" s="569">
        <v>13274968.896</v>
      </c>
      <c r="H11" s="560">
        <v>151864076</v>
      </c>
      <c r="I11" s="724">
        <v>120089084</v>
      </c>
      <c r="J11" s="569">
        <v>118652070.81999999</v>
      </c>
      <c r="K11" s="562">
        <v>245000000</v>
      </c>
      <c r="L11" s="596">
        <v>118339443.02000001</v>
      </c>
      <c r="M11" s="734">
        <v>67701413.599999994</v>
      </c>
      <c r="N11" s="596">
        <v>126586605</v>
      </c>
      <c r="O11" s="610">
        <v>110745818</v>
      </c>
      <c r="P11" s="596">
        <v>107000000</v>
      </c>
      <c r="Q11" s="610"/>
      <c r="R11" s="596">
        <v>299789369</v>
      </c>
      <c r="S11" s="610">
        <v>866748187</v>
      </c>
      <c r="T11" s="596">
        <v>915000000</v>
      </c>
      <c r="U11" s="610">
        <v>1967610000</v>
      </c>
      <c r="V11" s="610">
        <v>1967000000</v>
      </c>
      <c r="W11" s="610">
        <v>2654000000</v>
      </c>
    </row>
    <row r="12" spans="1:25" ht="15.75" x14ac:dyDescent="0.25">
      <c r="B12" s="8" t="s">
        <v>13</v>
      </c>
      <c r="C12" s="569"/>
      <c r="D12" s="560">
        <v>36535917</v>
      </c>
      <c r="E12" s="569"/>
      <c r="F12" s="560">
        <v>48849555</v>
      </c>
      <c r="G12" s="569"/>
      <c r="H12" s="560">
        <v>35762039</v>
      </c>
      <c r="I12" s="724"/>
      <c r="J12" s="569"/>
      <c r="K12" s="587"/>
      <c r="L12" s="596"/>
      <c r="M12" s="734"/>
      <c r="N12" s="596"/>
      <c r="O12" s="610"/>
      <c r="P12" s="596"/>
      <c r="Q12" s="610"/>
      <c r="R12" s="596"/>
      <c r="S12" s="610">
        <f>4704612630+1200000000</f>
        <v>5904612630</v>
      </c>
      <c r="T12" s="596">
        <f>5681000000</f>
        <v>5681000000</v>
      </c>
      <c r="U12" s="610">
        <f>250000000+4500000000+164000000</f>
        <v>4914000000</v>
      </c>
      <c r="V12" s="610">
        <v>4914000000</v>
      </c>
      <c r="W12" s="610">
        <v>3278000000</v>
      </c>
    </row>
    <row r="13" spans="1:25" ht="16.5" thickBot="1" x14ac:dyDescent="0.3">
      <c r="B13" s="9" t="s">
        <v>14</v>
      </c>
      <c r="C13" s="570"/>
      <c r="D13" s="560">
        <v>189415000</v>
      </c>
      <c r="E13" s="570"/>
      <c r="F13" s="560">
        <v>88168269</v>
      </c>
      <c r="G13" s="570"/>
      <c r="H13" s="560">
        <v>173929822</v>
      </c>
      <c r="I13" s="725"/>
      <c r="J13" s="570"/>
      <c r="K13" s="588"/>
      <c r="L13" s="579"/>
      <c r="M13" s="735"/>
      <c r="N13" s="600"/>
      <c r="O13" s="617"/>
      <c r="P13" s="600"/>
      <c r="Q13" s="617"/>
      <c r="R13" s="600"/>
      <c r="S13" s="617"/>
      <c r="T13" s="601"/>
      <c r="U13" s="611">
        <v>350000000</v>
      </c>
      <c r="V13" s="611">
        <v>50000</v>
      </c>
      <c r="W13" s="611">
        <v>158000000</v>
      </c>
    </row>
    <row r="14" spans="1:25" ht="16.5" thickBot="1" x14ac:dyDescent="0.3">
      <c r="B14" s="6" t="s">
        <v>15</v>
      </c>
      <c r="C14" s="567">
        <f t="shared" ref="C14:O14" si="0">SUM(C15:C17)</f>
        <v>452286139.19499999</v>
      </c>
      <c r="D14" s="558">
        <f t="shared" si="0"/>
        <v>1530055264</v>
      </c>
      <c r="E14" s="567">
        <f t="shared" si="0"/>
        <v>3581548512.2923994</v>
      </c>
      <c r="F14" s="558">
        <f t="shared" si="0"/>
        <v>1573779215</v>
      </c>
      <c r="G14" s="567">
        <f t="shared" si="0"/>
        <v>2936495552.256</v>
      </c>
      <c r="H14" s="558">
        <f t="shared" si="0"/>
        <v>3602031859</v>
      </c>
      <c r="I14" s="722">
        <f t="shared" si="0"/>
        <v>5506330717.8614998</v>
      </c>
      <c r="J14" s="567">
        <f t="shared" si="0"/>
        <v>5712662066.1700001</v>
      </c>
      <c r="K14" s="586">
        <f t="shared" si="0"/>
        <v>3606312238</v>
      </c>
      <c r="L14" s="576">
        <f t="shared" si="0"/>
        <v>4234653768.5200005</v>
      </c>
      <c r="M14" s="732">
        <f t="shared" si="0"/>
        <v>5629539872</v>
      </c>
      <c r="N14" s="598">
        <f t="shared" si="0"/>
        <v>5576100547.210001</v>
      </c>
      <c r="O14" s="608">
        <f t="shared" si="0"/>
        <v>5767110495</v>
      </c>
      <c r="P14" s="598">
        <f>SUM(P15:P17)</f>
        <v>4424123919</v>
      </c>
      <c r="Q14" s="608">
        <f>SUM(Q15:Q20)</f>
        <v>8017620124</v>
      </c>
      <c r="R14" s="598">
        <f>SUM(R15:R19)</f>
        <v>10141510260</v>
      </c>
      <c r="S14" s="608">
        <f>SUM(S15:S19)</f>
        <v>6664162036</v>
      </c>
      <c r="T14" s="598">
        <f>SUM(T15:T19)</f>
        <v>6812534366</v>
      </c>
      <c r="U14" s="608">
        <f>SUM(U15:U19)</f>
        <v>9733213383</v>
      </c>
      <c r="V14" s="608">
        <f>SUM(V15:V19)</f>
        <v>10233213392</v>
      </c>
      <c r="W14" s="608">
        <f>SUM(W15:W19)</f>
        <v>10842316325</v>
      </c>
    </row>
    <row r="15" spans="1:25" ht="15.75" x14ac:dyDescent="0.25">
      <c r="B15" s="7" t="s">
        <v>16</v>
      </c>
      <c r="C15" s="568">
        <v>35456486.207999997</v>
      </c>
      <c r="D15" s="560">
        <v>252615771</v>
      </c>
      <c r="E15" s="568">
        <v>1185733715.5999398</v>
      </c>
      <c r="F15" s="559">
        <v>745650477</v>
      </c>
      <c r="G15" s="568">
        <v>1479751066.0799999</v>
      </c>
      <c r="H15" s="559">
        <v>1646852277</v>
      </c>
      <c r="I15" s="723">
        <v>2029980236.1399999</v>
      </c>
      <c r="J15" s="568">
        <v>1873440152.7</v>
      </c>
      <c r="K15" s="589">
        <v>1839513927</v>
      </c>
      <c r="L15" s="580">
        <v>1977349566</v>
      </c>
      <c r="M15" s="736">
        <v>2233941114</v>
      </c>
      <c r="N15" s="595">
        <v>2205676172.1399999</v>
      </c>
      <c r="O15" s="612">
        <v>2433391475</v>
      </c>
      <c r="P15" s="595">
        <v>1334919836</v>
      </c>
      <c r="Q15" s="612">
        <f>'2011-12'!D75</f>
        <v>2693448666</v>
      </c>
      <c r="R15" s="595">
        <v>3801410235</v>
      </c>
      <c r="S15" s="612">
        <v>2975269391</v>
      </c>
      <c r="T15" s="595">
        <v>3201709595</v>
      </c>
      <c r="U15" s="612">
        <v>3567532457</v>
      </c>
      <c r="V15" s="612">
        <v>3567532466</v>
      </c>
      <c r="W15" s="612">
        <v>4412535083</v>
      </c>
    </row>
    <row r="16" spans="1:25" ht="15.75" x14ac:dyDescent="0.25">
      <c r="B16" s="8" t="s">
        <v>17</v>
      </c>
      <c r="C16" s="569">
        <v>402176605.97399998</v>
      </c>
      <c r="D16" s="560">
        <v>295861125</v>
      </c>
      <c r="E16" s="569">
        <v>1438197773.1995897</v>
      </c>
      <c r="F16" s="560">
        <v>287132731</v>
      </c>
      <c r="G16" s="569">
        <v>1058416888.0320001</v>
      </c>
      <c r="H16" s="560">
        <v>925916676</v>
      </c>
      <c r="I16" s="724">
        <v>1767921266.9315</v>
      </c>
      <c r="J16" s="569">
        <v>2227295738.2200003</v>
      </c>
      <c r="K16" s="562">
        <v>899337303</v>
      </c>
      <c r="L16" s="577">
        <v>1255266701.8399999</v>
      </c>
      <c r="M16" s="727">
        <v>2257977610</v>
      </c>
      <c r="N16" s="596">
        <v>2279567566.6300001</v>
      </c>
      <c r="O16" s="610">
        <v>2075522856</v>
      </c>
      <c r="P16" s="596">
        <v>2145786581</v>
      </c>
      <c r="Q16" s="610">
        <f>'2011-12'!E75</f>
        <v>1631597595</v>
      </c>
      <c r="R16" s="596">
        <v>2196820613</v>
      </c>
      <c r="S16" s="610">
        <v>1390811237</v>
      </c>
      <c r="T16" s="596">
        <v>1302830743</v>
      </c>
      <c r="U16" s="610">
        <v>1927305271</v>
      </c>
      <c r="V16" s="610">
        <v>2858305271</v>
      </c>
      <c r="W16" s="610">
        <v>2468955958</v>
      </c>
    </row>
    <row r="17" spans="2:23" ht="15.75" x14ac:dyDescent="0.25">
      <c r="B17" s="8" t="s">
        <v>18</v>
      </c>
      <c r="C17" s="569">
        <v>14653047.012999998</v>
      </c>
      <c r="D17" s="560">
        <v>981578368</v>
      </c>
      <c r="E17" s="569">
        <v>957617023.49286985</v>
      </c>
      <c r="F17" s="560">
        <v>540996007</v>
      </c>
      <c r="G17" s="569">
        <v>398327598.14399999</v>
      </c>
      <c r="H17" s="560">
        <v>1029262906</v>
      </c>
      <c r="I17" s="724">
        <v>1708429214.79</v>
      </c>
      <c r="J17" s="569">
        <v>1611926175.25</v>
      </c>
      <c r="K17" s="562">
        <v>867461008</v>
      </c>
      <c r="L17" s="577">
        <v>1002037500.6800001</v>
      </c>
      <c r="M17" s="727">
        <v>1137621148</v>
      </c>
      <c r="N17" s="596">
        <v>1090856808.4400001</v>
      </c>
      <c r="O17" s="610">
        <v>1258196164</v>
      </c>
      <c r="P17" s="596">
        <v>943417502</v>
      </c>
      <c r="Q17" s="610">
        <f>'2011-12'!F75</f>
        <v>1323917730</v>
      </c>
      <c r="R17" s="596">
        <v>1859352065</v>
      </c>
      <c r="S17" s="610">
        <v>454336106</v>
      </c>
      <c r="T17" s="596">
        <v>604992007</v>
      </c>
      <c r="U17" s="610">
        <v>1791429342</v>
      </c>
      <c r="V17" s="610">
        <v>1360429342</v>
      </c>
      <c r="W17" s="610">
        <v>1226883753</v>
      </c>
    </row>
    <row r="18" spans="2:23" ht="15.75" x14ac:dyDescent="0.25">
      <c r="B18" s="8" t="s">
        <v>19</v>
      </c>
      <c r="C18" s="569"/>
      <c r="D18" s="560"/>
      <c r="E18" s="569"/>
      <c r="F18" s="560"/>
      <c r="G18" s="569"/>
      <c r="H18" s="560"/>
      <c r="I18" s="724"/>
      <c r="J18" s="569"/>
      <c r="K18" s="562"/>
      <c r="L18" s="577"/>
      <c r="M18" s="727"/>
      <c r="N18" s="596"/>
      <c r="O18" s="610"/>
      <c r="P18" s="596"/>
      <c r="Q18" s="610">
        <f>'2011-12'!G75</f>
        <v>2180316696</v>
      </c>
      <c r="R18" s="596">
        <v>1911517002</v>
      </c>
      <c r="S18" s="610">
        <v>1816341610</v>
      </c>
      <c r="T18" s="596">
        <v>1658124286</v>
      </c>
      <c r="U18" s="610">
        <v>2264803691</v>
      </c>
      <c r="V18" s="610">
        <v>2264803691</v>
      </c>
      <c r="W18" s="610">
        <v>2466181531</v>
      </c>
    </row>
    <row r="19" spans="2:23" ht="15.75" x14ac:dyDescent="0.25">
      <c r="B19" s="8" t="s">
        <v>20</v>
      </c>
      <c r="C19" s="569"/>
      <c r="D19" s="560"/>
      <c r="E19" s="569"/>
      <c r="F19" s="560"/>
      <c r="G19" s="569"/>
      <c r="H19" s="560"/>
      <c r="I19" s="724"/>
      <c r="J19" s="569"/>
      <c r="K19" s="562"/>
      <c r="L19" s="577"/>
      <c r="M19" s="727"/>
      <c r="N19" s="596"/>
      <c r="O19" s="610"/>
      <c r="P19" s="596"/>
      <c r="Q19" s="610">
        <f>'2011-12'!H75</f>
        <v>188339437</v>
      </c>
      <c r="R19" s="596">
        <v>372410345</v>
      </c>
      <c r="S19" s="610">
        <v>27403692</v>
      </c>
      <c r="T19" s="596">
        <v>44877735</v>
      </c>
      <c r="U19" s="610">
        <v>182142622</v>
      </c>
      <c r="V19" s="610">
        <v>182142622</v>
      </c>
      <c r="W19" s="610">
        <v>267760000</v>
      </c>
    </row>
    <row r="20" spans="2:23" ht="16.5" thickBot="1" x14ac:dyDescent="0.3">
      <c r="B20" s="1194"/>
      <c r="C20" s="1195"/>
      <c r="D20" s="1196"/>
      <c r="E20" s="1195"/>
      <c r="F20" s="1196"/>
      <c r="G20" s="1195"/>
      <c r="H20" s="1196"/>
      <c r="I20" s="1197"/>
      <c r="J20" s="1195"/>
      <c r="K20" s="1198"/>
      <c r="L20" s="1199"/>
      <c r="M20" s="1200"/>
      <c r="N20" s="1201"/>
      <c r="O20" s="1202"/>
      <c r="P20" s="1201"/>
      <c r="Q20" s="1202"/>
      <c r="R20" s="1201"/>
      <c r="S20" s="1202"/>
      <c r="T20" s="1201"/>
      <c r="U20" s="1202"/>
      <c r="V20" s="1202"/>
      <c r="W20" s="1202"/>
    </row>
    <row r="21" spans="2:23" ht="16.5" thickBot="1" x14ac:dyDescent="0.3">
      <c r="B21" s="6" t="s">
        <v>21</v>
      </c>
      <c r="C21" s="567">
        <f t="shared" ref="C21:V21" si="1">C9-C14</f>
        <v>1417435939.425</v>
      </c>
      <c r="D21" s="558">
        <f t="shared" si="1"/>
        <v>4104357</v>
      </c>
      <c r="E21" s="567">
        <f t="shared" si="1"/>
        <v>-845449098.51739931</v>
      </c>
      <c r="F21" s="558">
        <f t="shared" si="1"/>
        <v>97699109</v>
      </c>
      <c r="G21" s="567">
        <f t="shared" si="1"/>
        <v>41309626.176000118</v>
      </c>
      <c r="H21" s="558">
        <f t="shared" si="1"/>
        <v>71524078</v>
      </c>
      <c r="I21" s="722">
        <f t="shared" si="1"/>
        <v>1115817706.1385002</v>
      </c>
      <c r="J21" s="567">
        <f t="shared" si="1"/>
        <v>1076914374.6744499</v>
      </c>
      <c r="K21" s="586">
        <f t="shared" si="1"/>
        <v>52057762</v>
      </c>
      <c r="L21" s="576">
        <f t="shared" si="1"/>
        <v>5149861.2524294853</v>
      </c>
      <c r="M21" s="732">
        <f t="shared" si="1"/>
        <v>20692669.222160339</v>
      </c>
      <c r="N21" s="598">
        <f t="shared" si="1"/>
        <v>180740032.04106903</v>
      </c>
      <c r="O21" s="608">
        <f t="shared" si="1"/>
        <v>0</v>
      </c>
      <c r="P21" s="598">
        <f t="shared" si="1"/>
        <v>464976081</v>
      </c>
      <c r="Q21" s="608">
        <f t="shared" si="1"/>
        <v>-8017620124</v>
      </c>
      <c r="R21" s="598">
        <f t="shared" si="1"/>
        <v>41208030</v>
      </c>
      <c r="S21" s="608">
        <f t="shared" si="1"/>
        <v>107198781</v>
      </c>
      <c r="T21" s="598">
        <f t="shared" si="1"/>
        <v>157465634</v>
      </c>
      <c r="U21" s="608">
        <f t="shared" si="1"/>
        <v>7909284923</v>
      </c>
      <c r="V21" s="608">
        <f t="shared" si="1"/>
        <v>6686836608</v>
      </c>
      <c r="W21" s="608">
        <f t="shared" ref="V21:W21" si="2">W9-W14</f>
        <v>8027683675</v>
      </c>
    </row>
    <row r="22" spans="2:23" ht="15.75" x14ac:dyDescent="0.25">
      <c r="B22" s="1203" t="s">
        <v>22</v>
      </c>
      <c r="C22" s="1204">
        <v>191062926.329</v>
      </c>
      <c r="D22" s="1205"/>
      <c r="E22" s="1204">
        <v>81110731</v>
      </c>
      <c r="F22" s="1205"/>
      <c r="G22" s="1204">
        <v>88623360</v>
      </c>
      <c r="H22" s="1205"/>
      <c r="I22" s="1206">
        <v>12650000</v>
      </c>
      <c r="J22" s="1204">
        <v>23711424</v>
      </c>
      <c r="K22" s="1207"/>
      <c r="L22" s="1208">
        <v>0</v>
      </c>
      <c r="M22" s="1209"/>
      <c r="N22" s="1210">
        <v>0</v>
      </c>
      <c r="O22" s="871"/>
      <c r="P22" s="1210">
        <v>0</v>
      </c>
      <c r="Q22" s="871"/>
      <c r="R22" s="1210"/>
      <c r="S22" s="871"/>
      <c r="T22" s="1210"/>
      <c r="U22" s="871"/>
      <c r="V22" s="871"/>
      <c r="W22" s="871"/>
    </row>
    <row r="23" spans="2:23" ht="15.75" x14ac:dyDescent="0.25">
      <c r="B23" s="8" t="s">
        <v>23</v>
      </c>
      <c r="C23" s="569">
        <v>15541486.818000078</v>
      </c>
      <c r="D23" s="562"/>
      <c r="E23" s="569">
        <v>5410298.2986000776</v>
      </c>
      <c r="F23" s="562"/>
      <c r="G23" s="596">
        <v>0</v>
      </c>
      <c r="H23" s="562"/>
      <c r="I23" s="727">
        <v>41366172</v>
      </c>
      <c r="J23" s="569">
        <v>65321052</v>
      </c>
      <c r="K23" s="562">
        <v>0</v>
      </c>
      <c r="L23" s="577">
        <v>3086.9999990463257</v>
      </c>
      <c r="M23" s="727"/>
      <c r="N23" s="596">
        <v>166721262.04106903</v>
      </c>
      <c r="O23" s="610"/>
      <c r="P23" s="596">
        <v>0</v>
      </c>
      <c r="Q23" s="610"/>
      <c r="R23" s="596"/>
      <c r="S23" s="610"/>
      <c r="T23" s="596"/>
      <c r="U23" s="610"/>
      <c r="V23" s="610"/>
      <c r="W23" s="610"/>
    </row>
    <row r="24" spans="2:23" ht="15.75" x14ac:dyDescent="0.25">
      <c r="B24" s="8" t="s">
        <v>24</v>
      </c>
      <c r="C24" s="572"/>
      <c r="D24" s="563"/>
      <c r="E24" s="572"/>
      <c r="F24" s="563"/>
      <c r="G24" s="572"/>
      <c r="H24" s="563"/>
      <c r="I24" s="728"/>
      <c r="J24" s="572"/>
      <c r="K24" s="591"/>
      <c r="L24" s="582"/>
      <c r="M24" s="738"/>
      <c r="N24" s="603"/>
      <c r="O24" s="618"/>
      <c r="P24" s="603"/>
      <c r="Q24" s="618"/>
      <c r="R24" s="603"/>
      <c r="S24" s="618"/>
      <c r="T24" s="596"/>
      <c r="U24" s="610">
        <v>1306000000</v>
      </c>
      <c r="V24" s="610"/>
      <c r="W24" s="610"/>
    </row>
    <row r="25" spans="2:23" ht="15.75" x14ac:dyDescent="0.25">
      <c r="B25" s="8" t="s">
        <v>25</v>
      </c>
      <c r="C25" s="569"/>
      <c r="D25" s="562"/>
      <c r="E25" s="569"/>
      <c r="F25" s="562"/>
      <c r="G25" s="577"/>
      <c r="H25" s="562"/>
      <c r="I25" s="727"/>
      <c r="J25" s="569"/>
      <c r="K25" s="562"/>
      <c r="L25" s="577"/>
      <c r="M25" s="727"/>
      <c r="N25" s="596"/>
      <c r="O25" s="610"/>
      <c r="P25" s="596"/>
      <c r="Q25" s="610"/>
      <c r="R25" s="596"/>
      <c r="S25" s="610"/>
      <c r="T25" s="596"/>
      <c r="U25" s="610">
        <v>1781000000</v>
      </c>
      <c r="V25" s="610">
        <v>3087000000</v>
      </c>
      <c r="W25" s="610">
        <v>3413000000</v>
      </c>
    </row>
    <row r="26" spans="2:23" ht="15.75" x14ac:dyDescent="0.25">
      <c r="B26" s="10" t="s">
        <v>26</v>
      </c>
      <c r="C26" s="569"/>
      <c r="D26" s="562"/>
      <c r="E26" s="569"/>
      <c r="F26" s="562"/>
      <c r="G26" s="596"/>
      <c r="H26" s="562"/>
      <c r="I26" s="727"/>
      <c r="J26" s="569"/>
      <c r="K26" s="562"/>
      <c r="L26" s="577"/>
      <c r="M26" s="727"/>
      <c r="N26" s="596"/>
      <c r="O26" s="610"/>
      <c r="P26" s="596"/>
      <c r="Q26" s="610"/>
      <c r="R26" s="596">
        <v>0</v>
      </c>
      <c r="S26" s="610"/>
      <c r="T26" s="604"/>
      <c r="U26" s="614">
        <v>500000000</v>
      </c>
      <c r="V26" s="614">
        <v>719000000</v>
      </c>
      <c r="W26" s="614">
        <v>1050000000</v>
      </c>
    </row>
    <row r="27" spans="2:23" ht="15.75" x14ac:dyDescent="0.25">
      <c r="B27" s="8" t="s">
        <v>27</v>
      </c>
      <c r="C27" s="569"/>
      <c r="D27" s="562"/>
      <c r="E27" s="569"/>
      <c r="F27" s="562"/>
      <c r="G27" s="596"/>
      <c r="H27" s="562"/>
      <c r="I27" s="727"/>
      <c r="J27" s="569"/>
      <c r="K27" s="562"/>
      <c r="L27" s="577"/>
      <c r="M27" s="727"/>
      <c r="N27" s="596"/>
      <c r="O27" s="610"/>
      <c r="P27" s="596"/>
      <c r="Q27" s="610"/>
      <c r="R27" s="596">
        <v>347339782</v>
      </c>
      <c r="S27" s="610"/>
      <c r="T27" s="596"/>
      <c r="U27" s="610">
        <v>352000000</v>
      </c>
      <c r="V27" s="610">
        <v>352000000</v>
      </c>
      <c r="W27" s="610">
        <v>468000000</v>
      </c>
    </row>
    <row r="28" spans="2:23" ht="15.75" x14ac:dyDescent="0.25">
      <c r="B28" s="8" t="s">
        <v>28</v>
      </c>
      <c r="C28" s="569"/>
      <c r="D28" s="562"/>
      <c r="E28" s="569"/>
      <c r="F28" s="562"/>
      <c r="G28" s="596"/>
      <c r="H28" s="562"/>
      <c r="I28" s="727"/>
      <c r="J28" s="569"/>
      <c r="K28" s="562"/>
      <c r="L28" s="577"/>
      <c r="M28" s="727"/>
      <c r="N28" s="596"/>
      <c r="O28" s="610"/>
      <c r="P28" s="596"/>
      <c r="Q28" s="610"/>
      <c r="R28" s="596"/>
      <c r="S28" s="610"/>
      <c r="T28" s="596"/>
      <c r="U28" s="610">
        <v>170000000</v>
      </c>
      <c r="V28" s="610">
        <v>164000000</v>
      </c>
      <c r="W28" s="610">
        <v>278000000</v>
      </c>
    </row>
    <row r="29" spans="2:23" ht="16.5" thickBot="1" x14ac:dyDescent="0.3">
      <c r="B29" s="9" t="s">
        <v>29</v>
      </c>
      <c r="C29" s="573"/>
      <c r="D29" s="564"/>
      <c r="E29" s="573"/>
      <c r="F29" s="564"/>
      <c r="G29" s="573"/>
      <c r="H29" s="564"/>
      <c r="I29" s="729"/>
      <c r="J29" s="573"/>
      <c r="K29" s="592"/>
      <c r="L29" s="583"/>
      <c r="M29" s="739"/>
      <c r="N29" s="605"/>
      <c r="O29" s="615"/>
      <c r="P29" s="605"/>
      <c r="Q29" s="615"/>
      <c r="R29" s="605"/>
      <c r="S29" s="615"/>
      <c r="T29" s="605"/>
      <c r="U29" s="615">
        <v>3800000000</v>
      </c>
      <c r="V29" s="615">
        <v>3800000000</v>
      </c>
      <c r="W29" s="615">
        <v>3711000000</v>
      </c>
    </row>
    <row r="30" spans="2:23" ht="16.5" thickBot="1" x14ac:dyDescent="0.3">
      <c r="B30" s="6" t="s">
        <v>30</v>
      </c>
      <c r="C30" s="571">
        <f>SUM(C22:C29)</f>
        <v>206604413.14700007</v>
      </c>
      <c r="D30" s="561">
        <f>SUM(D22:D29)</f>
        <v>0</v>
      </c>
      <c r="E30" s="571">
        <f t="shared" ref="E30:T30" si="3">SUM(E22:E29)</f>
        <v>86521029.298600078</v>
      </c>
      <c r="F30" s="561">
        <f>SUM(F22:F29)</f>
        <v>0</v>
      </c>
      <c r="G30" s="571">
        <f t="shared" si="3"/>
        <v>88623360</v>
      </c>
      <c r="H30" s="561">
        <f>SUM(H22:H29)</f>
        <v>0</v>
      </c>
      <c r="I30" s="726">
        <f>SUM(I22:I29)</f>
        <v>54016172</v>
      </c>
      <c r="J30" s="571">
        <f t="shared" si="3"/>
        <v>89032476</v>
      </c>
      <c r="K30" s="590"/>
      <c r="L30" s="581">
        <f t="shared" si="3"/>
        <v>3086.9999990463257</v>
      </c>
      <c r="M30" s="737"/>
      <c r="N30" s="602">
        <f t="shared" si="3"/>
        <v>166721262.04106903</v>
      </c>
      <c r="O30" s="613">
        <f>SUM(O22:O29)</f>
        <v>0</v>
      </c>
      <c r="P30" s="602">
        <f t="shared" si="3"/>
        <v>0</v>
      </c>
      <c r="Q30" s="613"/>
      <c r="R30" s="602">
        <f t="shared" si="3"/>
        <v>347339782</v>
      </c>
      <c r="S30" s="613">
        <f t="shared" si="3"/>
        <v>0</v>
      </c>
      <c r="T30" s="602">
        <f t="shared" si="3"/>
        <v>0</v>
      </c>
      <c r="U30" s="613">
        <f>SUM(U22:U29)</f>
        <v>7909000000</v>
      </c>
      <c r="V30" s="613">
        <f>SUM(V22:V29)</f>
        <v>8122000000</v>
      </c>
      <c r="W30" s="613">
        <f>SUM(W22:W29)</f>
        <v>8920000000</v>
      </c>
    </row>
    <row r="31" spans="2:23" ht="16.5" thickBot="1" x14ac:dyDescent="0.3">
      <c r="B31" s="6" t="s">
        <v>31</v>
      </c>
      <c r="C31" s="571">
        <f>+C21-C30</f>
        <v>1210831526.2779999</v>
      </c>
      <c r="D31" s="561">
        <f>D21-D30</f>
        <v>4104357</v>
      </c>
      <c r="E31" s="571">
        <f t="shared" ref="E31:U31" si="4">+E21-E30</f>
        <v>-931970127.81599939</v>
      </c>
      <c r="F31" s="561">
        <f>F21-F30</f>
        <v>97699109</v>
      </c>
      <c r="G31" s="571">
        <f t="shared" si="4"/>
        <v>-47313733.823999882</v>
      </c>
      <c r="H31" s="561">
        <f>H21-H30</f>
        <v>71524078</v>
      </c>
      <c r="I31" s="726">
        <v>1061801533</v>
      </c>
      <c r="J31" s="571">
        <f t="shared" si="4"/>
        <v>987881898.67444992</v>
      </c>
      <c r="K31" s="593">
        <v>52057761</v>
      </c>
      <c r="L31" s="571">
        <f t="shared" si="4"/>
        <v>5146774.252430439</v>
      </c>
      <c r="M31" s="726">
        <v>20692670.463826656</v>
      </c>
      <c r="N31" s="571">
        <f t="shared" si="4"/>
        <v>14018770</v>
      </c>
      <c r="O31" s="561">
        <f t="shared" si="4"/>
        <v>0</v>
      </c>
      <c r="P31" s="571">
        <f t="shared" si="4"/>
        <v>464976081</v>
      </c>
      <c r="Q31" s="561"/>
      <c r="R31" s="571">
        <f t="shared" si="4"/>
        <v>-306131752</v>
      </c>
      <c r="S31" s="561">
        <v>107198781</v>
      </c>
      <c r="T31" s="571">
        <f t="shared" si="4"/>
        <v>157465634</v>
      </c>
      <c r="U31" s="613">
        <f t="shared" si="4"/>
        <v>284923</v>
      </c>
      <c r="V31" s="613">
        <f t="shared" ref="V31:W31" si="5">+V21-V30</f>
        <v>-1435163392</v>
      </c>
      <c r="W31" s="613">
        <f>+W21-W30</f>
        <v>-892316325</v>
      </c>
    </row>
    <row r="32" spans="2:23" s="11" customFormat="1" ht="15.75" x14ac:dyDescent="0.25">
      <c r="B32" s="1031" t="s">
        <v>32</v>
      </c>
      <c r="C32" s="568">
        <v>231121152.22899997</v>
      </c>
      <c r="D32" s="559"/>
      <c r="E32" s="568">
        <v>525546238.49467999</v>
      </c>
      <c r="F32" s="559"/>
      <c r="G32" s="568">
        <v>631610392.89600003</v>
      </c>
      <c r="H32" s="559"/>
      <c r="I32" s="723"/>
      <c r="J32" s="568">
        <v>637602757</v>
      </c>
      <c r="K32" s="589">
        <v>1154314249</v>
      </c>
      <c r="L32" s="580">
        <v>1089895729</v>
      </c>
      <c r="M32" s="736"/>
      <c r="N32" s="595">
        <v>1219072203</v>
      </c>
      <c r="O32" s="612">
        <v>1526950618</v>
      </c>
      <c r="P32" s="595">
        <v>1219072203</v>
      </c>
      <c r="Q32" s="612"/>
      <c r="R32" s="595">
        <v>773342465</v>
      </c>
      <c r="S32" s="612">
        <v>1791050146</v>
      </c>
      <c r="T32" s="595"/>
      <c r="U32" s="612"/>
      <c r="V32" s="612"/>
      <c r="W32" s="612"/>
    </row>
    <row r="33" spans="2:23" s="11" customFormat="1" ht="16.5" thickBot="1" x14ac:dyDescent="0.3">
      <c r="B33" s="1032" t="s">
        <v>33</v>
      </c>
      <c r="C33" s="574"/>
      <c r="D33" s="565"/>
      <c r="E33" s="574">
        <v>139188037.31208998</v>
      </c>
      <c r="F33" s="565"/>
      <c r="G33" s="574">
        <v>93432561.808319986</v>
      </c>
      <c r="H33" s="565"/>
      <c r="I33" s="730"/>
      <c r="J33" s="574">
        <v>136249863</v>
      </c>
      <c r="K33" s="594">
        <v>146385945</v>
      </c>
      <c r="L33" s="584">
        <v>0</v>
      </c>
      <c r="M33" s="740"/>
      <c r="N33" s="606">
        <v>4600000</v>
      </c>
      <c r="O33" s="616">
        <v>4300000</v>
      </c>
      <c r="P33" s="606">
        <v>4600000</v>
      </c>
      <c r="Q33" s="616"/>
      <c r="R33" s="606">
        <v>8655000</v>
      </c>
      <c r="S33" s="616">
        <v>25291464</v>
      </c>
      <c r="T33" s="606"/>
      <c r="U33" s="616"/>
      <c r="V33" s="616"/>
      <c r="W33" s="616"/>
    </row>
    <row r="35" spans="2:23" x14ac:dyDescent="0.25">
      <c r="P35" s="12"/>
      <c r="Q35" s="12"/>
      <c r="R35" s="12"/>
      <c r="S35" s="12"/>
      <c r="T35" s="13"/>
      <c r="U35" s="13"/>
      <c r="V35" s="13"/>
      <c r="W35" s="13"/>
    </row>
    <row r="36" spans="2:23" x14ac:dyDescent="0.25">
      <c r="P36" s="12"/>
      <c r="Q36" s="12"/>
      <c r="R36" s="12"/>
      <c r="S36" s="12"/>
      <c r="T36" s="13"/>
      <c r="U36" s="13"/>
      <c r="V36" s="13"/>
      <c r="W36" s="13"/>
    </row>
    <row r="37" spans="2:23" x14ac:dyDescent="0.25">
      <c r="P37" s="12"/>
      <c r="Q37" s="12"/>
      <c r="R37" s="12"/>
      <c r="S37" s="12"/>
      <c r="T37" s="13"/>
      <c r="U37" s="13"/>
      <c r="V37" s="13"/>
      <c r="W37" s="13"/>
    </row>
    <row r="38" spans="2:23" x14ac:dyDescent="0.25">
      <c r="P38" s="12"/>
      <c r="Q38" s="12"/>
      <c r="R38" s="12"/>
      <c r="S38" s="12"/>
      <c r="T38" s="13"/>
      <c r="U38" s="13"/>
      <c r="V38" s="13"/>
      <c r="W38" s="13"/>
    </row>
    <row r="39" spans="2:23" x14ac:dyDescent="0.25">
      <c r="P39" s="12"/>
      <c r="Q39" s="12"/>
      <c r="R39" s="12"/>
      <c r="S39" s="12"/>
      <c r="T39" s="13"/>
      <c r="U39" s="13"/>
      <c r="V39" s="13"/>
      <c r="W39" s="13"/>
    </row>
    <row r="40" spans="2:23" x14ac:dyDescent="0.25">
      <c r="P40" s="12"/>
      <c r="Q40" s="12"/>
      <c r="R40" s="12"/>
      <c r="S40" s="12"/>
      <c r="T40" s="13"/>
      <c r="U40" s="13"/>
      <c r="V40" s="13"/>
      <c r="W40" s="13"/>
    </row>
    <row r="42" spans="2:23" ht="15.75" x14ac:dyDescent="0.25">
      <c r="G42" s="556"/>
      <c r="H42" s="556"/>
      <c r="I42" s="556"/>
    </row>
    <row r="49" spans="12:13" ht="15.75" x14ac:dyDescent="0.25">
      <c r="L49" s="719"/>
      <c r="M49" s="720"/>
    </row>
  </sheetData>
  <pageMargins left="0.7" right="0.7" top="0.75" bottom="0.75" header="0.3" footer="0.3"/>
  <pageSetup paperSize="9" scale="6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P72"/>
  <sheetViews>
    <sheetView zoomScale="70" zoomScaleNormal="70" zoomScalePageLayoutView="49" workbookViewId="0">
      <selection activeCell="G27" sqref="G27"/>
    </sheetView>
  </sheetViews>
  <sheetFormatPr defaultColWidth="10.875" defaultRowHeight="15.75" x14ac:dyDescent="0.25"/>
  <cols>
    <col min="1" max="1" width="3" style="359" customWidth="1"/>
    <col min="2" max="2" width="27.5" style="359" bestFit="1" customWidth="1"/>
    <col min="3" max="3" width="50.875" style="359" bestFit="1" customWidth="1"/>
    <col min="4" max="4" width="17.125" style="359" bestFit="1" customWidth="1"/>
    <col min="5" max="5" width="23" style="359" bestFit="1" customWidth="1"/>
    <col min="6" max="6" width="20.5" style="72" customWidth="1"/>
    <col min="7" max="7" width="17.5" style="67" customWidth="1"/>
    <col min="8" max="8" width="16.625" style="67" bestFit="1" customWidth="1"/>
    <col min="9" max="9" width="15.375" style="362" bestFit="1" customWidth="1"/>
    <col min="10" max="10" width="3" style="359" customWidth="1"/>
    <col min="11" max="11" width="17.375" style="359" bestFit="1" customWidth="1"/>
    <col min="12" max="12" width="15.875" style="72" bestFit="1" customWidth="1"/>
    <col min="13" max="13" width="15.875" style="361" bestFit="1" customWidth="1"/>
    <col min="14" max="14" width="17.5" style="67" customWidth="1"/>
    <col min="15" max="15" width="15.625" style="67" customWidth="1"/>
    <col min="16" max="16" width="15.375" style="362" bestFit="1" customWidth="1"/>
    <col min="17" max="16384" width="10.875" style="359"/>
  </cols>
  <sheetData>
    <row r="2" spans="2:16" ht="18" x14ac:dyDescent="0.25">
      <c r="B2" s="111" t="s">
        <v>330</v>
      </c>
    </row>
    <row r="3" spans="2:16" ht="16.5" thickBot="1" x14ac:dyDescent="0.3"/>
    <row r="4" spans="2:16" ht="16.5" thickBot="1" x14ac:dyDescent="0.3">
      <c r="B4" s="1184" t="s">
        <v>333</v>
      </c>
      <c r="C4" s="1186" t="s">
        <v>279</v>
      </c>
      <c r="D4" s="1188" t="s">
        <v>331</v>
      </c>
      <c r="E4" s="1177"/>
      <c r="F4" s="1177"/>
      <c r="G4" s="1177"/>
      <c r="H4" s="1177"/>
      <c r="I4" s="1178"/>
      <c r="K4" s="1189" t="s">
        <v>332</v>
      </c>
      <c r="L4" s="1190"/>
      <c r="M4" s="1190"/>
      <c r="N4" s="1190"/>
      <c r="O4" s="1190"/>
      <c r="P4" s="1191"/>
    </row>
    <row r="5" spans="2:16" ht="16.5" thickBot="1" x14ac:dyDescent="0.3">
      <c r="B5" s="1185"/>
      <c r="C5" s="1187"/>
      <c r="D5" s="374" t="s">
        <v>280</v>
      </c>
      <c r="E5" s="375" t="s">
        <v>281</v>
      </c>
      <c r="F5" s="376" t="s">
        <v>328</v>
      </c>
      <c r="G5" s="375" t="s">
        <v>19</v>
      </c>
      <c r="H5" s="375" t="s">
        <v>329</v>
      </c>
      <c r="I5" s="377" t="s">
        <v>277</v>
      </c>
      <c r="J5" s="360"/>
      <c r="K5" s="836" t="s">
        <v>280</v>
      </c>
      <c r="L5" s="837" t="s">
        <v>17</v>
      </c>
      <c r="M5" s="838" t="s">
        <v>18</v>
      </c>
      <c r="N5" s="837" t="s">
        <v>19</v>
      </c>
      <c r="O5" s="837" t="s">
        <v>329</v>
      </c>
      <c r="P5" s="839" t="s">
        <v>277</v>
      </c>
    </row>
    <row r="6" spans="2:16" x14ac:dyDescent="0.25">
      <c r="B6" s="363" t="s">
        <v>40</v>
      </c>
      <c r="C6" s="367" t="s">
        <v>41</v>
      </c>
      <c r="D6" s="378">
        <v>5354462</v>
      </c>
      <c r="E6" s="378">
        <v>6909843</v>
      </c>
      <c r="F6" s="378">
        <v>2363140</v>
      </c>
      <c r="G6" s="379">
        <v>0</v>
      </c>
      <c r="H6" s="379">
        <v>0</v>
      </c>
      <c r="I6" s="380">
        <f>SUM(D6:H6)</f>
        <v>14627445</v>
      </c>
      <c r="K6" s="840">
        <v>5354462</v>
      </c>
      <c r="L6" s="841">
        <v>6909843</v>
      </c>
      <c r="M6" s="841">
        <v>2363140</v>
      </c>
      <c r="N6" s="842">
        <v>0</v>
      </c>
      <c r="O6" s="842">
        <v>0</v>
      </c>
      <c r="P6" s="843">
        <f>SUM(K6:O6)</f>
        <v>14627445</v>
      </c>
    </row>
    <row r="7" spans="2:16" x14ac:dyDescent="0.25">
      <c r="B7" s="364"/>
      <c r="C7" s="368" t="s">
        <v>42</v>
      </c>
      <c r="D7" s="381">
        <v>13885422</v>
      </c>
      <c r="E7" s="381">
        <v>3465969</v>
      </c>
      <c r="F7" s="381">
        <v>4880000</v>
      </c>
      <c r="G7" s="382">
        <v>0</v>
      </c>
      <c r="H7" s="382">
        <v>0</v>
      </c>
      <c r="I7" s="383">
        <f t="shared" ref="I7:I67" si="0">SUM(D7:H7)</f>
        <v>22231391</v>
      </c>
      <c r="K7" s="844">
        <v>13885422</v>
      </c>
      <c r="L7" s="845">
        <v>3465969</v>
      </c>
      <c r="M7" s="845">
        <v>4880000</v>
      </c>
      <c r="N7" s="846">
        <v>0</v>
      </c>
      <c r="O7" s="846">
        <v>0</v>
      </c>
      <c r="P7" s="847">
        <f t="shared" ref="P7:P67" si="1">SUM(K7:O7)</f>
        <v>22231391</v>
      </c>
    </row>
    <row r="8" spans="2:16" x14ac:dyDescent="0.25">
      <c r="B8" s="364"/>
      <c r="C8" s="368" t="s">
        <v>233</v>
      </c>
      <c r="D8" s="381">
        <v>2893462</v>
      </c>
      <c r="E8" s="381">
        <v>2167126</v>
      </c>
      <c r="F8" s="381">
        <v>110000</v>
      </c>
      <c r="G8" s="382">
        <v>0</v>
      </c>
      <c r="H8" s="382">
        <v>0</v>
      </c>
      <c r="I8" s="383">
        <f t="shared" si="0"/>
        <v>5170588</v>
      </c>
      <c r="K8" s="844">
        <v>2893462</v>
      </c>
      <c r="L8" s="845">
        <v>1367126</v>
      </c>
      <c r="M8" s="845">
        <v>110000</v>
      </c>
      <c r="N8" s="846">
        <v>0</v>
      </c>
      <c r="O8" s="846">
        <v>0</v>
      </c>
      <c r="P8" s="847">
        <f t="shared" si="1"/>
        <v>4370588</v>
      </c>
    </row>
    <row r="9" spans="2:16" x14ac:dyDescent="0.25">
      <c r="B9" s="364"/>
      <c r="C9" s="368" t="s">
        <v>282</v>
      </c>
      <c r="D9" s="381">
        <v>57371338</v>
      </c>
      <c r="E9" s="381">
        <v>76015599</v>
      </c>
      <c r="F9" s="381">
        <v>17966000</v>
      </c>
      <c r="G9" s="382">
        <v>0</v>
      </c>
      <c r="H9" s="382">
        <v>0</v>
      </c>
      <c r="I9" s="383">
        <f t="shared" si="0"/>
        <v>151352937</v>
      </c>
      <c r="K9" s="844">
        <v>57371338</v>
      </c>
      <c r="L9" s="845">
        <v>76015599</v>
      </c>
      <c r="M9" s="845">
        <v>15966000</v>
      </c>
      <c r="N9" s="846">
        <v>0</v>
      </c>
      <c r="O9" s="846">
        <v>0</v>
      </c>
      <c r="P9" s="847">
        <f t="shared" si="1"/>
        <v>149352937</v>
      </c>
    </row>
    <row r="10" spans="2:16" x14ac:dyDescent="0.25">
      <c r="B10" s="364"/>
      <c r="C10" s="368" t="s">
        <v>119</v>
      </c>
      <c r="D10" s="381">
        <v>6724569</v>
      </c>
      <c r="E10" s="381">
        <v>8459587</v>
      </c>
      <c r="F10" s="381">
        <v>8621000</v>
      </c>
      <c r="G10" s="381">
        <v>2294290</v>
      </c>
      <c r="H10" s="382">
        <v>0</v>
      </c>
      <c r="I10" s="383">
        <f t="shared" si="0"/>
        <v>26099446</v>
      </c>
      <c r="K10" s="844">
        <v>6724569</v>
      </c>
      <c r="L10" s="845">
        <v>2459587</v>
      </c>
      <c r="M10" s="845">
        <v>2621000</v>
      </c>
      <c r="N10" s="845">
        <v>2294290</v>
      </c>
      <c r="O10" s="846">
        <v>0</v>
      </c>
      <c r="P10" s="847">
        <f t="shared" si="1"/>
        <v>14099446</v>
      </c>
    </row>
    <row r="11" spans="2:16" x14ac:dyDescent="0.25">
      <c r="B11" s="364"/>
      <c r="C11" s="368" t="s">
        <v>283</v>
      </c>
      <c r="D11" s="381">
        <v>7512675</v>
      </c>
      <c r="E11" s="381">
        <v>46377811</v>
      </c>
      <c r="F11" s="381">
        <v>20005207</v>
      </c>
      <c r="G11" s="382">
        <v>0</v>
      </c>
      <c r="H11" s="382">
        <v>0</v>
      </c>
      <c r="I11" s="383">
        <f t="shared" si="0"/>
        <v>73895693</v>
      </c>
      <c r="K11" s="844">
        <v>7512675</v>
      </c>
      <c r="L11" s="845">
        <v>46377811</v>
      </c>
      <c r="M11" s="845">
        <v>20005207</v>
      </c>
      <c r="N11" s="846">
        <v>0</v>
      </c>
      <c r="O11" s="846">
        <v>0</v>
      </c>
      <c r="P11" s="847">
        <f t="shared" si="1"/>
        <v>73895693</v>
      </c>
    </row>
    <row r="12" spans="2:16" x14ac:dyDescent="0.25">
      <c r="B12" s="364"/>
      <c r="C12" s="368" t="s">
        <v>120</v>
      </c>
      <c r="D12" s="381">
        <v>1004400</v>
      </c>
      <c r="E12" s="381">
        <v>995600</v>
      </c>
      <c r="F12" s="381">
        <v>3000000</v>
      </c>
      <c r="G12" s="382">
        <v>0</v>
      </c>
      <c r="H12" s="382">
        <v>0</v>
      </c>
      <c r="I12" s="383">
        <f t="shared" si="0"/>
        <v>5000000</v>
      </c>
      <c r="K12" s="844">
        <v>1004400</v>
      </c>
      <c r="L12" s="845">
        <v>0</v>
      </c>
      <c r="M12" s="845">
        <v>0</v>
      </c>
      <c r="N12" s="846">
        <v>0</v>
      </c>
      <c r="O12" s="846">
        <v>0</v>
      </c>
      <c r="P12" s="847">
        <f t="shared" si="1"/>
        <v>1004400</v>
      </c>
    </row>
    <row r="13" spans="2:16" x14ac:dyDescent="0.25">
      <c r="B13" s="364"/>
      <c r="C13" s="368" t="s">
        <v>284</v>
      </c>
      <c r="D13" s="381">
        <v>1386424</v>
      </c>
      <c r="E13" s="381">
        <v>1190071</v>
      </c>
      <c r="F13" s="381">
        <v>100000</v>
      </c>
      <c r="G13" s="382">
        <v>0</v>
      </c>
      <c r="H13" s="382">
        <v>0</v>
      </c>
      <c r="I13" s="383">
        <f t="shared" si="0"/>
        <v>2676495</v>
      </c>
      <c r="K13" s="844">
        <v>1386424</v>
      </c>
      <c r="L13" s="845">
        <v>1190071</v>
      </c>
      <c r="M13" s="845">
        <v>100000</v>
      </c>
      <c r="N13" s="846">
        <v>0</v>
      </c>
      <c r="O13" s="846">
        <v>0</v>
      </c>
      <c r="P13" s="847">
        <f t="shared" si="1"/>
        <v>2676495</v>
      </c>
    </row>
    <row r="14" spans="2:16" ht="16.5" thickBot="1" x14ac:dyDescent="0.3">
      <c r="B14" s="365"/>
      <c r="C14" s="369" t="s">
        <v>285</v>
      </c>
      <c r="D14" s="384">
        <v>675813</v>
      </c>
      <c r="E14" s="384">
        <v>1107906</v>
      </c>
      <c r="F14" s="384">
        <v>0</v>
      </c>
      <c r="G14" s="385">
        <v>0</v>
      </c>
      <c r="H14" s="385">
        <v>0</v>
      </c>
      <c r="I14" s="386">
        <v>1783719</v>
      </c>
      <c r="K14" s="848">
        <v>675813</v>
      </c>
      <c r="L14" s="849">
        <v>1107906</v>
      </c>
      <c r="M14" s="849">
        <v>0</v>
      </c>
      <c r="N14" s="850">
        <v>0</v>
      </c>
      <c r="O14" s="850">
        <v>0</v>
      </c>
      <c r="P14" s="851">
        <v>1783719</v>
      </c>
    </row>
    <row r="15" spans="2:16" x14ac:dyDescent="0.25">
      <c r="B15" s="363" t="s">
        <v>48</v>
      </c>
      <c r="C15" s="367" t="s">
        <v>286</v>
      </c>
      <c r="D15" s="378">
        <v>12997044</v>
      </c>
      <c r="E15" s="378">
        <v>25852661</v>
      </c>
      <c r="F15" s="378">
        <v>2060646</v>
      </c>
      <c r="G15" s="379">
        <v>0</v>
      </c>
      <c r="H15" s="379">
        <v>0</v>
      </c>
      <c r="I15" s="380">
        <f t="shared" si="0"/>
        <v>40910351</v>
      </c>
      <c r="K15" s="840">
        <v>12997044</v>
      </c>
      <c r="L15" s="841">
        <v>15852661</v>
      </c>
      <c r="M15" s="841">
        <v>2060646</v>
      </c>
      <c r="N15" s="842">
        <v>0</v>
      </c>
      <c r="O15" s="842">
        <v>0</v>
      </c>
      <c r="P15" s="843">
        <f t="shared" si="1"/>
        <v>30910351</v>
      </c>
    </row>
    <row r="16" spans="2:16" x14ac:dyDescent="0.25">
      <c r="B16" s="364"/>
      <c r="C16" s="368" t="s">
        <v>287</v>
      </c>
      <c r="D16" s="381">
        <v>10361147</v>
      </c>
      <c r="E16" s="381">
        <v>10006897</v>
      </c>
      <c r="F16" s="381">
        <v>179976301</v>
      </c>
      <c r="G16" s="381">
        <v>24543290</v>
      </c>
      <c r="H16" s="382">
        <v>0</v>
      </c>
      <c r="I16" s="383">
        <f t="shared" si="0"/>
        <v>224887635</v>
      </c>
      <c r="K16" s="844">
        <v>10361147</v>
      </c>
      <c r="L16" s="845">
        <v>6006897</v>
      </c>
      <c r="M16" s="845">
        <v>119976301</v>
      </c>
      <c r="N16" s="845">
        <v>24543290</v>
      </c>
      <c r="O16" s="846">
        <v>0</v>
      </c>
      <c r="P16" s="847">
        <f t="shared" si="1"/>
        <v>160887635</v>
      </c>
    </row>
    <row r="17" spans="2:16" x14ac:dyDescent="0.25">
      <c r="B17" s="364"/>
      <c r="C17" s="368" t="s">
        <v>288</v>
      </c>
      <c r="D17" s="381">
        <v>10999797</v>
      </c>
      <c r="E17" s="381">
        <v>12703921</v>
      </c>
      <c r="F17" s="381">
        <v>19950000</v>
      </c>
      <c r="G17" s="382">
        <v>0</v>
      </c>
      <c r="H17" s="382">
        <v>0</v>
      </c>
      <c r="I17" s="383">
        <f t="shared" si="0"/>
        <v>43653718</v>
      </c>
      <c r="K17" s="844">
        <v>10999797</v>
      </c>
      <c r="L17" s="845">
        <v>12703921</v>
      </c>
      <c r="M17" s="845">
        <v>9950000</v>
      </c>
      <c r="N17" s="846">
        <v>0</v>
      </c>
      <c r="O17" s="846">
        <v>0</v>
      </c>
      <c r="P17" s="847">
        <f t="shared" si="1"/>
        <v>33653718</v>
      </c>
    </row>
    <row r="18" spans="2:16" x14ac:dyDescent="0.25">
      <c r="B18" s="364"/>
      <c r="C18" s="368" t="s">
        <v>289</v>
      </c>
      <c r="D18" s="381">
        <v>8126697</v>
      </c>
      <c r="E18" s="381">
        <v>21068741</v>
      </c>
      <c r="F18" s="381">
        <v>4591364</v>
      </c>
      <c r="G18" s="382">
        <v>0</v>
      </c>
      <c r="H18" s="382">
        <v>0</v>
      </c>
      <c r="I18" s="383">
        <f t="shared" si="0"/>
        <v>33786802</v>
      </c>
      <c r="K18" s="844">
        <v>8126697</v>
      </c>
      <c r="L18" s="845">
        <v>21068741</v>
      </c>
      <c r="M18" s="845">
        <v>4591364</v>
      </c>
      <c r="N18" s="846">
        <v>0</v>
      </c>
      <c r="O18" s="846">
        <v>0</v>
      </c>
      <c r="P18" s="847">
        <f t="shared" si="1"/>
        <v>33786802</v>
      </c>
    </row>
    <row r="19" spans="2:16" x14ac:dyDescent="0.25">
      <c r="B19" s="364"/>
      <c r="C19" s="368" t="s">
        <v>290</v>
      </c>
      <c r="D19" s="381">
        <v>7551192</v>
      </c>
      <c r="E19" s="381">
        <v>22324976</v>
      </c>
      <c r="F19" s="381">
        <v>21509640</v>
      </c>
      <c r="G19" s="382">
        <v>0</v>
      </c>
      <c r="H19" s="382">
        <v>0</v>
      </c>
      <c r="I19" s="383">
        <f t="shared" si="0"/>
        <v>51385808</v>
      </c>
      <c r="K19" s="844">
        <v>7551192</v>
      </c>
      <c r="L19" s="845">
        <v>22324976</v>
      </c>
      <c r="M19" s="845">
        <v>21509640</v>
      </c>
      <c r="N19" s="846">
        <v>0</v>
      </c>
      <c r="O19" s="846">
        <v>0</v>
      </c>
      <c r="P19" s="847">
        <f t="shared" si="1"/>
        <v>51385808</v>
      </c>
    </row>
    <row r="20" spans="2:16" x14ac:dyDescent="0.25">
      <c r="B20" s="364"/>
      <c r="C20" s="368" t="s">
        <v>125</v>
      </c>
      <c r="D20" s="381">
        <v>3000000</v>
      </c>
      <c r="E20" s="381">
        <v>1000000</v>
      </c>
      <c r="F20" s="381">
        <v>1000000</v>
      </c>
      <c r="G20" s="382">
        <v>0</v>
      </c>
      <c r="H20" s="382">
        <v>0</v>
      </c>
      <c r="I20" s="383">
        <f t="shared" si="0"/>
        <v>5000000</v>
      </c>
      <c r="K20" s="844">
        <v>3000000</v>
      </c>
      <c r="L20" s="845">
        <v>1000000</v>
      </c>
      <c r="M20" s="845">
        <v>1000000</v>
      </c>
      <c r="N20" s="846">
        <v>0</v>
      </c>
      <c r="O20" s="846">
        <v>0</v>
      </c>
      <c r="P20" s="847">
        <f t="shared" si="1"/>
        <v>5000000</v>
      </c>
    </row>
    <row r="21" spans="2:16" ht="16.5" thickBot="1" x14ac:dyDescent="0.3">
      <c r="B21" s="365"/>
      <c r="C21" s="369" t="s">
        <v>56</v>
      </c>
      <c r="D21" s="384">
        <v>9866920</v>
      </c>
      <c r="E21" s="384">
        <v>2381437</v>
      </c>
      <c r="F21" s="384">
        <v>9889024</v>
      </c>
      <c r="G21" s="385">
        <v>0</v>
      </c>
      <c r="H21" s="385">
        <v>0</v>
      </c>
      <c r="I21" s="386">
        <f t="shared" si="0"/>
        <v>22137381</v>
      </c>
      <c r="K21" s="848">
        <v>9866920</v>
      </c>
      <c r="L21" s="849">
        <v>2381437</v>
      </c>
      <c r="M21" s="849">
        <v>4889024</v>
      </c>
      <c r="N21" s="850">
        <v>0</v>
      </c>
      <c r="O21" s="850">
        <v>0</v>
      </c>
      <c r="P21" s="851">
        <f t="shared" si="1"/>
        <v>17137381</v>
      </c>
    </row>
    <row r="22" spans="2:16" ht="16.5" thickBot="1" x14ac:dyDescent="0.3">
      <c r="B22" s="366" t="s">
        <v>57</v>
      </c>
      <c r="C22" s="370" t="s">
        <v>291</v>
      </c>
      <c r="D22" s="387">
        <v>99663295</v>
      </c>
      <c r="E22" s="387">
        <v>144434111</v>
      </c>
      <c r="F22" s="387">
        <v>90745665</v>
      </c>
      <c r="G22" s="387">
        <f>335098573</f>
        <v>335098573</v>
      </c>
      <c r="H22" s="388">
        <v>0</v>
      </c>
      <c r="I22" s="389">
        <f t="shared" si="0"/>
        <v>669941644</v>
      </c>
      <c r="K22" s="852">
        <v>99663295</v>
      </c>
      <c r="L22" s="853">
        <v>144434111</v>
      </c>
      <c r="M22" s="853">
        <v>40745665</v>
      </c>
      <c r="N22" s="853">
        <f>335098573</f>
        <v>335098573</v>
      </c>
      <c r="O22" s="854">
        <v>0</v>
      </c>
      <c r="P22" s="855">
        <f t="shared" si="1"/>
        <v>619941644</v>
      </c>
    </row>
    <row r="23" spans="2:16" x14ac:dyDescent="0.25">
      <c r="B23" s="363" t="s">
        <v>60</v>
      </c>
      <c r="C23" s="367" t="s">
        <v>128</v>
      </c>
      <c r="D23" s="378">
        <v>747380</v>
      </c>
      <c r="E23" s="378">
        <v>13481620</v>
      </c>
      <c r="F23" s="378">
        <v>5771000</v>
      </c>
      <c r="G23" s="379">
        <v>0</v>
      </c>
      <c r="H23" s="379">
        <v>0</v>
      </c>
      <c r="I23" s="380">
        <f t="shared" si="0"/>
        <v>20000000</v>
      </c>
      <c r="K23" s="840">
        <v>747380</v>
      </c>
      <c r="L23" s="841">
        <v>7481620</v>
      </c>
      <c r="M23" s="841">
        <v>5771000</v>
      </c>
      <c r="N23" s="842">
        <v>0</v>
      </c>
      <c r="O23" s="842">
        <v>0</v>
      </c>
      <c r="P23" s="843">
        <f t="shared" si="1"/>
        <v>14000000</v>
      </c>
    </row>
    <row r="24" spans="2:16" x14ac:dyDescent="0.25">
      <c r="B24" s="364"/>
      <c r="C24" s="368" t="s">
        <v>61</v>
      </c>
      <c r="D24" s="381">
        <v>4667770</v>
      </c>
      <c r="E24" s="381">
        <v>10216567</v>
      </c>
      <c r="F24" s="381">
        <v>310000</v>
      </c>
      <c r="G24" s="382">
        <v>0</v>
      </c>
      <c r="H24" s="381">
        <v>225000</v>
      </c>
      <c r="I24" s="383">
        <f t="shared" si="0"/>
        <v>15419337</v>
      </c>
      <c r="K24" s="844">
        <v>4667770</v>
      </c>
      <c r="L24" s="845">
        <v>6216567</v>
      </c>
      <c r="M24" s="845">
        <v>310000</v>
      </c>
      <c r="N24" s="846">
        <v>0</v>
      </c>
      <c r="O24" s="845">
        <v>225000</v>
      </c>
      <c r="P24" s="847">
        <f t="shared" si="1"/>
        <v>11419337</v>
      </c>
    </row>
    <row r="25" spans="2:16" ht="16.5" thickBot="1" x14ac:dyDescent="0.3">
      <c r="B25" s="365"/>
      <c r="C25" s="369" t="s">
        <v>292</v>
      </c>
      <c r="D25" s="384">
        <v>40453780</v>
      </c>
      <c r="E25" s="384">
        <v>170536058</v>
      </c>
      <c r="F25" s="384">
        <v>65120000</v>
      </c>
      <c r="G25" s="384">
        <v>113203377</v>
      </c>
      <c r="H25" s="385">
        <v>0</v>
      </c>
      <c r="I25" s="386">
        <f t="shared" si="0"/>
        <v>389313215</v>
      </c>
      <c r="K25" s="848">
        <v>40453780</v>
      </c>
      <c r="L25" s="849">
        <v>170536058</v>
      </c>
      <c r="M25" s="849">
        <v>45120000</v>
      </c>
      <c r="N25" s="849">
        <v>113203377</v>
      </c>
      <c r="O25" s="850">
        <v>0</v>
      </c>
      <c r="P25" s="851">
        <f t="shared" si="1"/>
        <v>369313215</v>
      </c>
    </row>
    <row r="26" spans="2:16" x14ac:dyDescent="0.25">
      <c r="B26" s="363" t="s">
        <v>62</v>
      </c>
      <c r="C26" s="367" t="s">
        <v>293</v>
      </c>
      <c r="D26" s="378">
        <v>6458509</v>
      </c>
      <c r="E26" s="378">
        <v>4692919</v>
      </c>
      <c r="F26" s="378">
        <v>29385821</v>
      </c>
      <c r="G26" s="379">
        <v>0</v>
      </c>
      <c r="H26" s="379">
        <v>0</v>
      </c>
      <c r="I26" s="380">
        <f t="shared" si="0"/>
        <v>40537249</v>
      </c>
      <c r="K26" s="840">
        <v>6458509</v>
      </c>
      <c r="L26" s="841">
        <v>2692919</v>
      </c>
      <c r="M26" s="841">
        <v>2385821</v>
      </c>
      <c r="N26" s="842">
        <v>0</v>
      </c>
      <c r="O26" s="842">
        <v>0</v>
      </c>
      <c r="P26" s="843">
        <f t="shared" si="1"/>
        <v>11537249</v>
      </c>
    </row>
    <row r="27" spans="2:16" x14ac:dyDescent="0.25">
      <c r="B27" s="364"/>
      <c r="C27" s="368" t="s">
        <v>294</v>
      </c>
      <c r="D27" s="381">
        <v>18218894</v>
      </c>
      <c r="E27" s="381">
        <v>22336432</v>
      </c>
      <c r="F27" s="381">
        <v>479221770</v>
      </c>
      <c r="G27" s="382">
        <v>0</v>
      </c>
      <c r="H27" s="382">
        <v>0</v>
      </c>
      <c r="I27" s="383">
        <f t="shared" si="0"/>
        <v>519777096</v>
      </c>
      <c r="K27" s="844">
        <v>18218894</v>
      </c>
      <c r="L27" s="845">
        <v>12336432</v>
      </c>
      <c r="M27" s="845">
        <v>339221770</v>
      </c>
      <c r="N27" s="846">
        <v>0</v>
      </c>
      <c r="O27" s="846">
        <v>0</v>
      </c>
      <c r="P27" s="847">
        <f t="shared" si="1"/>
        <v>369777096</v>
      </c>
    </row>
    <row r="28" spans="2:16" ht="16.5" thickBot="1" x14ac:dyDescent="0.3">
      <c r="B28" s="365"/>
      <c r="C28" s="369" t="s">
        <v>295</v>
      </c>
      <c r="D28" s="385">
        <v>0</v>
      </c>
      <c r="E28" s="385">
        <v>3492483</v>
      </c>
      <c r="F28" s="384">
        <v>2500000</v>
      </c>
      <c r="G28" s="385">
        <v>0</v>
      </c>
      <c r="H28" s="385">
        <v>0</v>
      </c>
      <c r="I28" s="386">
        <f t="shared" si="0"/>
        <v>5992483</v>
      </c>
      <c r="K28" s="856">
        <v>0</v>
      </c>
      <c r="L28" s="850">
        <v>2492483</v>
      </c>
      <c r="M28" s="849">
        <v>2500000</v>
      </c>
      <c r="N28" s="850">
        <v>0</v>
      </c>
      <c r="O28" s="850">
        <v>0</v>
      </c>
      <c r="P28" s="851">
        <f t="shared" si="1"/>
        <v>4992483</v>
      </c>
    </row>
    <row r="29" spans="2:16" x14ac:dyDescent="0.25">
      <c r="B29" s="363" t="s">
        <v>296</v>
      </c>
      <c r="C29" s="367" t="s">
        <v>135</v>
      </c>
      <c r="D29" s="378">
        <v>1517041</v>
      </c>
      <c r="E29" s="378">
        <v>462729</v>
      </c>
      <c r="F29" s="378">
        <f>3225000+300000000</f>
        <v>303225000</v>
      </c>
      <c r="G29" s="379">
        <v>0</v>
      </c>
      <c r="H29" s="379">
        <v>0</v>
      </c>
      <c r="I29" s="380">
        <f t="shared" si="0"/>
        <v>305204770</v>
      </c>
      <c r="K29" s="840">
        <v>1517041</v>
      </c>
      <c r="L29" s="841">
        <v>462729</v>
      </c>
      <c r="M29" s="841">
        <v>53225000</v>
      </c>
      <c r="N29" s="842">
        <v>0</v>
      </c>
      <c r="O29" s="842">
        <v>0</v>
      </c>
      <c r="P29" s="843">
        <f t="shared" si="1"/>
        <v>55204770</v>
      </c>
    </row>
    <row r="30" spans="2:16" x14ac:dyDescent="0.25">
      <c r="B30" s="364"/>
      <c r="C30" s="368" t="s">
        <v>297</v>
      </c>
      <c r="D30" s="381">
        <v>26353394</v>
      </c>
      <c r="E30" s="381">
        <v>32625966</v>
      </c>
      <c r="F30" s="381">
        <v>46809849</v>
      </c>
      <c r="G30" s="381">
        <v>43021250</v>
      </c>
      <c r="H30" s="382">
        <v>0</v>
      </c>
      <c r="I30" s="383">
        <f t="shared" si="0"/>
        <v>148810459</v>
      </c>
      <c r="K30" s="844">
        <v>26353394</v>
      </c>
      <c r="L30" s="845">
        <v>22625966</v>
      </c>
      <c r="M30" s="845">
        <v>6809849</v>
      </c>
      <c r="N30" s="845">
        <v>43021250</v>
      </c>
      <c r="O30" s="846">
        <v>0</v>
      </c>
      <c r="P30" s="847">
        <f t="shared" si="1"/>
        <v>98810459</v>
      </c>
    </row>
    <row r="31" spans="2:16" x14ac:dyDescent="0.25">
      <c r="B31" s="364"/>
      <c r="C31" s="368" t="s">
        <v>298</v>
      </c>
      <c r="D31" s="381">
        <v>3015099</v>
      </c>
      <c r="E31" s="381">
        <v>3284545</v>
      </c>
      <c r="F31" s="381">
        <v>1245679</v>
      </c>
      <c r="G31" s="382">
        <v>0</v>
      </c>
      <c r="H31" s="382">
        <v>0</v>
      </c>
      <c r="I31" s="383">
        <f t="shared" si="0"/>
        <v>7545323</v>
      </c>
      <c r="K31" s="844">
        <v>3015099</v>
      </c>
      <c r="L31" s="845">
        <v>3284545</v>
      </c>
      <c r="M31" s="845">
        <v>1245679</v>
      </c>
      <c r="N31" s="846">
        <v>0</v>
      </c>
      <c r="O31" s="846">
        <v>0</v>
      </c>
      <c r="P31" s="847">
        <f t="shared" si="1"/>
        <v>7545323</v>
      </c>
    </row>
    <row r="32" spans="2:16" ht="16.5" thickBot="1" x14ac:dyDescent="0.3">
      <c r="B32" s="365"/>
      <c r="C32" s="369" t="s">
        <v>299</v>
      </c>
      <c r="D32" s="384">
        <v>739120</v>
      </c>
      <c r="E32" s="384">
        <v>1007906</v>
      </c>
      <c r="F32" s="384">
        <v>0</v>
      </c>
      <c r="G32" s="385">
        <v>0</v>
      </c>
      <c r="H32" s="385">
        <v>0</v>
      </c>
      <c r="I32" s="386">
        <f t="shared" si="0"/>
        <v>1747026</v>
      </c>
      <c r="K32" s="848">
        <v>739120</v>
      </c>
      <c r="L32" s="849">
        <v>1007906</v>
      </c>
      <c r="M32" s="849">
        <v>0</v>
      </c>
      <c r="N32" s="850">
        <v>0</v>
      </c>
      <c r="O32" s="850">
        <v>0</v>
      </c>
      <c r="P32" s="851">
        <f t="shared" si="1"/>
        <v>1747026</v>
      </c>
    </row>
    <row r="33" spans="2:16" x14ac:dyDescent="0.25">
      <c r="B33" s="363" t="s">
        <v>73</v>
      </c>
      <c r="C33" s="367" t="s">
        <v>300</v>
      </c>
      <c r="D33" s="378">
        <v>12820561</v>
      </c>
      <c r="E33" s="378">
        <f>18826424-830000-3000000</f>
        <v>14996424</v>
      </c>
      <c r="F33" s="378">
        <v>3560120</v>
      </c>
      <c r="G33" s="379">
        <v>0</v>
      </c>
      <c r="H33" s="379">
        <v>0</v>
      </c>
      <c r="I33" s="380">
        <f t="shared" si="0"/>
        <v>31377105</v>
      </c>
      <c r="K33" s="840">
        <v>12820561</v>
      </c>
      <c r="L33" s="841">
        <v>14996424</v>
      </c>
      <c r="M33" s="841">
        <v>3560120</v>
      </c>
      <c r="N33" s="842">
        <v>0</v>
      </c>
      <c r="O33" s="842">
        <v>0</v>
      </c>
      <c r="P33" s="843">
        <f t="shared" si="1"/>
        <v>31377105</v>
      </c>
    </row>
    <row r="34" spans="2:16" x14ac:dyDescent="0.25">
      <c r="B34" s="364"/>
      <c r="C34" s="368" t="s">
        <v>301</v>
      </c>
      <c r="D34" s="381">
        <v>38994125</v>
      </c>
      <c r="E34" s="381">
        <v>52835669</v>
      </c>
      <c r="F34" s="381">
        <v>7008000</v>
      </c>
      <c r="G34" s="382">
        <v>0</v>
      </c>
      <c r="H34" s="382">
        <v>0</v>
      </c>
      <c r="I34" s="383">
        <f t="shared" si="0"/>
        <v>98837794</v>
      </c>
      <c r="K34" s="844">
        <v>38994125</v>
      </c>
      <c r="L34" s="845">
        <v>37835669</v>
      </c>
      <c r="M34" s="845">
        <v>3008000</v>
      </c>
      <c r="N34" s="846">
        <v>0</v>
      </c>
      <c r="O34" s="846">
        <v>0</v>
      </c>
      <c r="P34" s="847">
        <f t="shared" si="1"/>
        <v>79837794</v>
      </c>
    </row>
    <row r="35" spans="2:16" x14ac:dyDescent="0.25">
      <c r="B35" s="364"/>
      <c r="C35" s="368" t="s">
        <v>302</v>
      </c>
      <c r="D35" s="381">
        <v>98654977</v>
      </c>
      <c r="E35" s="381">
        <v>62593743</v>
      </c>
      <c r="F35" s="381">
        <v>10000000</v>
      </c>
      <c r="G35" s="382">
        <v>0</v>
      </c>
      <c r="H35" s="382">
        <v>0</v>
      </c>
      <c r="I35" s="383">
        <f t="shared" si="0"/>
        <v>171248720</v>
      </c>
      <c r="K35" s="844">
        <v>98654977</v>
      </c>
      <c r="L35" s="845">
        <v>62593743</v>
      </c>
      <c r="M35" s="845">
        <v>10000000</v>
      </c>
      <c r="N35" s="846">
        <v>0</v>
      </c>
      <c r="O35" s="846">
        <v>0</v>
      </c>
      <c r="P35" s="847">
        <f t="shared" si="1"/>
        <v>171248720</v>
      </c>
    </row>
    <row r="36" spans="2:16" x14ac:dyDescent="0.25">
      <c r="B36" s="364"/>
      <c r="C36" s="368" t="s">
        <v>303</v>
      </c>
      <c r="D36" s="381">
        <v>9578474</v>
      </c>
      <c r="E36" s="381">
        <v>4140787</v>
      </c>
      <c r="F36" s="381">
        <v>80000</v>
      </c>
      <c r="G36" s="382">
        <v>0</v>
      </c>
      <c r="H36" s="382">
        <v>0</v>
      </c>
      <c r="I36" s="383">
        <f t="shared" si="0"/>
        <v>13799261</v>
      </c>
      <c r="K36" s="844">
        <v>9578474</v>
      </c>
      <c r="L36" s="845">
        <v>4140787</v>
      </c>
      <c r="M36" s="845">
        <v>80000</v>
      </c>
      <c r="N36" s="846">
        <v>0</v>
      </c>
      <c r="O36" s="846">
        <v>0</v>
      </c>
      <c r="P36" s="847">
        <f t="shared" si="1"/>
        <v>13799261</v>
      </c>
    </row>
    <row r="37" spans="2:16" x14ac:dyDescent="0.25">
      <c r="B37" s="364"/>
      <c r="C37" s="368" t="s">
        <v>304</v>
      </c>
      <c r="D37" s="381">
        <v>4400362</v>
      </c>
      <c r="E37" s="381">
        <v>2873642</v>
      </c>
      <c r="F37" s="381">
        <v>1725996</v>
      </c>
      <c r="G37" s="382">
        <v>0</v>
      </c>
      <c r="H37" s="382">
        <v>0</v>
      </c>
      <c r="I37" s="383">
        <f t="shared" si="0"/>
        <v>9000000</v>
      </c>
      <c r="K37" s="844">
        <v>4400362</v>
      </c>
      <c r="L37" s="845">
        <v>2873642</v>
      </c>
      <c r="M37" s="845">
        <v>1725996</v>
      </c>
      <c r="N37" s="846">
        <v>0</v>
      </c>
      <c r="O37" s="846">
        <v>0</v>
      </c>
      <c r="P37" s="847">
        <f t="shared" si="1"/>
        <v>9000000</v>
      </c>
    </row>
    <row r="38" spans="2:16" x14ac:dyDescent="0.25">
      <c r="B38" s="364"/>
      <c r="C38" s="368" t="s">
        <v>305</v>
      </c>
      <c r="D38" s="381">
        <v>17047513</v>
      </c>
      <c r="E38" s="381">
        <v>15437555</v>
      </c>
      <c r="F38" s="381">
        <v>15118258</v>
      </c>
      <c r="G38" s="382">
        <v>0</v>
      </c>
      <c r="H38" s="382">
        <v>0</v>
      </c>
      <c r="I38" s="383">
        <f t="shared" si="0"/>
        <v>47603326</v>
      </c>
      <c r="K38" s="844">
        <v>17047513</v>
      </c>
      <c r="L38" s="845">
        <v>15437555</v>
      </c>
      <c r="M38" s="845">
        <v>15118258</v>
      </c>
      <c r="N38" s="846">
        <v>0</v>
      </c>
      <c r="O38" s="846">
        <v>0</v>
      </c>
      <c r="P38" s="847">
        <f t="shared" si="1"/>
        <v>47603326</v>
      </c>
    </row>
    <row r="39" spans="2:16" x14ac:dyDescent="0.25">
      <c r="B39" s="364"/>
      <c r="C39" s="368" t="s">
        <v>86</v>
      </c>
      <c r="D39" s="381">
        <v>127399724</v>
      </c>
      <c r="E39" s="381">
        <v>24503305</v>
      </c>
      <c r="F39" s="381">
        <v>272580000</v>
      </c>
      <c r="G39" s="382">
        <v>0</v>
      </c>
      <c r="H39" s="382">
        <v>0</v>
      </c>
      <c r="I39" s="383">
        <f t="shared" si="0"/>
        <v>424483029</v>
      </c>
      <c r="K39" s="844">
        <v>127399724</v>
      </c>
      <c r="L39" s="845">
        <v>24503305</v>
      </c>
      <c r="M39" s="845">
        <v>272580000</v>
      </c>
      <c r="N39" s="846">
        <v>0</v>
      </c>
      <c r="O39" s="846">
        <v>0</v>
      </c>
      <c r="P39" s="847">
        <f t="shared" si="1"/>
        <v>424483029</v>
      </c>
    </row>
    <row r="40" spans="2:16" x14ac:dyDescent="0.25">
      <c r="B40" s="364"/>
      <c r="C40" s="368" t="s">
        <v>306</v>
      </c>
      <c r="D40" s="381">
        <v>14191889</v>
      </c>
      <c r="E40" s="381">
        <v>170979852</v>
      </c>
      <c r="F40" s="381">
        <v>7090999</v>
      </c>
      <c r="G40" s="382">
        <v>0</v>
      </c>
      <c r="H40" s="381">
        <v>9000000</v>
      </c>
      <c r="I40" s="383">
        <f t="shared" si="0"/>
        <v>201262740</v>
      </c>
      <c r="K40" s="844">
        <v>14191889</v>
      </c>
      <c r="L40" s="845">
        <v>170979852</v>
      </c>
      <c r="M40" s="845">
        <v>7090999</v>
      </c>
      <c r="N40" s="846">
        <v>0</v>
      </c>
      <c r="O40" s="845">
        <v>9000000</v>
      </c>
      <c r="P40" s="847">
        <f t="shared" si="1"/>
        <v>201262740</v>
      </c>
    </row>
    <row r="41" spans="2:16" x14ac:dyDescent="0.25">
      <c r="B41" s="364"/>
      <c r="C41" s="368" t="s">
        <v>307</v>
      </c>
      <c r="D41" s="381">
        <v>1392070</v>
      </c>
      <c r="E41" s="381">
        <v>1624407</v>
      </c>
      <c r="F41" s="381">
        <v>0</v>
      </c>
      <c r="G41" s="382">
        <v>0</v>
      </c>
      <c r="H41" s="382">
        <v>0</v>
      </c>
      <c r="I41" s="383">
        <f t="shared" si="0"/>
        <v>3016477</v>
      </c>
      <c r="K41" s="844">
        <v>1392070</v>
      </c>
      <c r="L41" s="845">
        <v>1624407</v>
      </c>
      <c r="M41" s="845">
        <v>0</v>
      </c>
      <c r="N41" s="846">
        <v>0</v>
      </c>
      <c r="O41" s="846">
        <v>0</v>
      </c>
      <c r="P41" s="847">
        <f t="shared" si="1"/>
        <v>3016477</v>
      </c>
    </row>
    <row r="42" spans="2:16" x14ac:dyDescent="0.25">
      <c r="B42" s="364"/>
      <c r="C42" s="368" t="s">
        <v>308</v>
      </c>
      <c r="D42" s="381">
        <v>1195199</v>
      </c>
      <c r="E42" s="381">
        <v>716321</v>
      </c>
      <c r="F42" s="381">
        <v>0</v>
      </c>
      <c r="G42" s="381">
        <v>580128</v>
      </c>
      <c r="H42" s="382">
        <v>0</v>
      </c>
      <c r="I42" s="383">
        <f t="shared" si="0"/>
        <v>2491648</v>
      </c>
      <c r="K42" s="844">
        <v>1195199</v>
      </c>
      <c r="L42" s="845">
        <v>716321</v>
      </c>
      <c r="M42" s="845">
        <v>0</v>
      </c>
      <c r="N42" s="845">
        <v>580128</v>
      </c>
      <c r="O42" s="846">
        <v>0</v>
      </c>
      <c r="P42" s="847">
        <f t="shared" si="1"/>
        <v>2491648</v>
      </c>
    </row>
    <row r="43" spans="2:16" x14ac:dyDescent="0.25">
      <c r="B43" s="364"/>
      <c r="C43" s="368" t="s">
        <v>309</v>
      </c>
      <c r="D43" s="381">
        <v>1316897</v>
      </c>
      <c r="E43" s="381">
        <v>40000</v>
      </c>
      <c r="F43" s="381">
        <v>2197</v>
      </c>
      <c r="G43" s="382">
        <v>0</v>
      </c>
      <c r="H43" s="382">
        <v>0</v>
      </c>
      <c r="I43" s="383">
        <f t="shared" si="0"/>
        <v>1359094</v>
      </c>
      <c r="K43" s="844">
        <v>1316897</v>
      </c>
      <c r="L43" s="845">
        <v>40000</v>
      </c>
      <c r="M43" s="845">
        <v>2197</v>
      </c>
      <c r="N43" s="846">
        <v>0</v>
      </c>
      <c r="O43" s="846">
        <v>0</v>
      </c>
      <c r="P43" s="847">
        <f t="shared" si="1"/>
        <v>1359094</v>
      </c>
    </row>
    <row r="44" spans="2:16" ht="16.5" thickBot="1" x14ac:dyDescent="0.3">
      <c r="B44" s="365"/>
      <c r="C44" s="369" t="s">
        <v>310</v>
      </c>
      <c r="D44" s="384">
        <v>816157</v>
      </c>
      <c r="E44" s="384">
        <v>513283</v>
      </c>
      <c r="F44" s="384">
        <v>30000</v>
      </c>
      <c r="G44" s="385">
        <v>0</v>
      </c>
      <c r="H44" s="385">
        <v>0</v>
      </c>
      <c r="I44" s="386">
        <f t="shared" si="0"/>
        <v>1359440</v>
      </c>
      <c r="K44" s="848">
        <v>816157</v>
      </c>
      <c r="L44" s="849">
        <v>513283</v>
      </c>
      <c r="M44" s="849">
        <v>30000</v>
      </c>
      <c r="N44" s="850">
        <v>0</v>
      </c>
      <c r="O44" s="850">
        <v>0</v>
      </c>
      <c r="P44" s="851">
        <f t="shared" si="1"/>
        <v>1359440</v>
      </c>
    </row>
    <row r="45" spans="2:16" x14ac:dyDescent="0.25">
      <c r="B45" s="363" t="s">
        <v>87</v>
      </c>
      <c r="C45" s="367" t="s">
        <v>311</v>
      </c>
      <c r="D45" s="378">
        <v>1353386</v>
      </c>
      <c r="E45" s="378">
        <v>338078</v>
      </c>
      <c r="F45" s="378">
        <v>0</v>
      </c>
      <c r="G45" s="378">
        <v>442400</v>
      </c>
      <c r="H45" s="379">
        <v>0</v>
      </c>
      <c r="I45" s="380">
        <f t="shared" si="0"/>
        <v>2133864</v>
      </c>
      <c r="K45" s="840">
        <v>1353386</v>
      </c>
      <c r="L45" s="841">
        <v>338078</v>
      </c>
      <c r="M45" s="841">
        <v>0</v>
      </c>
      <c r="N45" s="841">
        <v>442400</v>
      </c>
      <c r="O45" s="842">
        <v>0</v>
      </c>
      <c r="P45" s="843">
        <f t="shared" si="1"/>
        <v>2133864</v>
      </c>
    </row>
    <row r="46" spans="2:16" x14ac:dyDescent="0.25">
      <c r="B46" s="364"/>
      <c r="C46" s="368" t="s">
        <v>312</v>
      </c>
      <c r="D46" s="381">
        <v>4372397</v>
      </c>
      <c r="E46" s="381">
        <v>8581248</v>
      </c>
      <c r="F46" s="381">
        <v>2046355</v>
      </c>
      <c r="G46" s="382">
        <v>0</v>
      </c>
      <c r="H46" s="382">
        <v>0</v>
      </c>
      <c r="I46" s="383">
        <f t="shared" si="0"/>
        <v>15000000</v>
      </c>
      <c r="K46" s="844">
        <v>4372397</v>
      </c>
      <c r="L46" s="845">
        <v>8581248</v>
      </c>
      <c r="M46" s="845">
        <v>2046355</v>
      </c>
      <c r="N46" s="846">
        <v>0</v>
      </c>
      <c r="O46" s="846">
        <v>0</v>
      </c>
      <c r="P46" s="847">
        <f t="shared" si="1"/>
        <v>15000000</v>
      </c>
    </row>
    <row r="47" spans="2:16" x14ac:dyDescent="0.25">
      <c r="B47" s="364"/>
      <c r="C47" s="368" t="s">
        <v>156</v>
      </c>
      <c r="D47" s="381">
        <v>13993193</v>
      </c>
      <c r="E47" s="381">
        <v>4653271</v>
      </c>
      <c r="F47" s="381">
        <v>0</v>
      </c>
      <c r="G47" s="381">
        <v>75248204</v>
      </c>
      <c r="H47" s="382">
        <v>0</v>
      </c>
      <c r="I47" s="383">
        <f t="shared" si="0"/>
        <v>93894668</v>
      </c>
      <c r="K47" s="844">
        <v>13993193</v>
      </c>
      <c r="L47" s="845">
        <v>4653271</v>
      </c>
      <c r="M47" s="845">
        <v>0</v>
      </c>
      <c r="N47" s="845">
        <v>75248204</v>
      </c>
      <c r="O47" s="846">
        <v>0</v>
      </c>
      <c r="P47" s="847">
        <f t="shared" si="1"/>
        <v>93894668</v>
      </c>
    </row>
    <row r="48" spans="2:16" x14ac:dyDescent="0.25">
      <c r="B48" s="364"/>
      <c r="C48" s="368" t="s">
        <v>88</v>
      </c>
      <c r="D48" s="381">
        <v>60606760</v>
      </c>
      <c r="E48" s="381">
        <v>10216717</v>
      </c>
      <c r="F48" s="381">
        <v>8400000</v>
      </c>
      <c r="G48" s="382">
        <v>0</v>
      </c>
      <c r="H48" s="381">
        <v>221273</v>
      </c>
      <c r="I48" s="383">
        <f t="shared" si="0"/>
        <v>79444750</v>
      </c>
      <c r="K48" s="844">
        <v>60606760</v>
      </c>
      <c r="L48" s="845">
        <v>6216717</v>
      </c>
      <c r="M48" s="845">
        <v>2400000</v>
      </c>
      <c r="N48" s="846">
        <v>0</v>
      </c>
      <c r="O48" s="845">
        <v>221273</v>
      </c>
      <c r="P48" s="847">
        <f t="shared" si="1"/>
        <v>69444750</v>
      </c>
    </row>
    <row r="49" spans="2:16" x14ac:dyDescent="0.25">
      <c r="B49" s="364"/>
      <c r="C49" s="368" t="s">
        <v>313</v>
      </c>
      <c r="D49" s="381">
        <v>65610808</v>
      </c>
      <c r="E49" s="381">
        <v>66879768</v>
      </c>
      <c r="F49" s="381">
        <v>17756878</v>
      </c>
      <c r="G49" s="381">
        <v>167037130</v>
      </c>
      <c r="H49" s="381">
        <v>200000</v>
      </c>
      <c r="I49" s="383">
        <f t="shared" si="0"/>
        <v>317484584</v>
      </c>
      <c r="K49" s="844">
        <v>65610808</v>
      </c>
      <c r="L49" s="845">
        <v>66879768</v>
      </c>
      <c r="M49" s="845">
        <v>13756878</v>
      </c>
      <c r="N49" s="845">
        <v>167037130</v>
      </c>
      <c r="O49" s="845">
        <v>200000</v>
      </c>
      <c r="P49" s="847">
        <f t="shared" si="1"/>
        <v>313484584</v>
      </c>
    </row>
    <row r="50" spans="2:16" x14ac:dyDescent="0.25">
      <c r="B50" s="364"/>
      <c r="C50" s="368" t="s">
        <v>314</v>
      </c>
      <c r="D50" s="381">
        <v>32428899</v>
      </c>
      <c r="E50" s="381">
        <v>13838020</v>
      </c>
      <c r="F50" s="381">
        <v>0</v>
      </c>
      <c r="G50" s="382">
        <v>0</v>
      </c>
      <c r="H50" s="382">
        <v>0</v>
      </c>
      <c r="I50" s="383">
        <f t="shared" si="0"/>
        <v>46266919</v>
      </c>
      <c r="K50" s="844">
        <v>32428899</v>
      </c>
      <c r="L50" s="845">
        <v>9838020</v>
      </c>
      <c r="M50" s="845">
        <v>0</v>
      </c>
      <c r="N50" s="846">
        <v>0</v>
      </c>
      <c r="O50" s="846">
        <v>0</v>
      </c>
      <c r="P50" s="847">
        <f t="shared" si="1"/>
        <v>42266919</v>
      </c>
    </row>
    <row r="51" spans="2:16" x14ac:dyDescent="0.25">
      <c r="B51" s="364"/>
      <c r="C51" s="368" t="s">
        <v>154</v>
      </c>
      <c r="D51" s="381">
        <v>110961721</v>
      </c>
      <c r="E51" s="381">
        <v>121113927</v>
      </c>
      <c r="F51" s="381">
        <v>93500000</v>
      </c>
      <c r="G51" s="381">
        <v>291572064</v>
      </c>
      <c r="H51" s="382">
        <v>0</v>
      </c>
      <c r="I51" s="383">
        <f t="shared" si="0"/>
        <v>617147712</v>
      </c>
      <c r="K51" s="844">
        <v>110961721</v>
      </c>
      <c r="L51" s="845">
        <v>121113927</v>
      </c>
      <c r="M51" s="845">
        <v>49500000</v>
      </c>
      <c r="N51" s="845">
        <v>291572064</v>
      </c>
      <c r="O51" s="846">
        <v>0</v>
      </c>
      <c r="P51" s="847">
        <f t="shared" si="1"/>
        <v>573147712</v>
      </c>
    </row>
    <row r="52" spans="2:16" x14ac:dyDescent="0.25">
      <c r="B52" s="364"/>
      <c r="C52" s="368" t="s">
        <v>155</v>
      </c>
      <c r="D52" s="381">
        <v>27522047</v>
      </c>
      <c r="E52" s="381">
        <v>54302267</v>
      </c>
      <c r="F52" s="381">
        <v>1384000</v>
      </c>
      <c r="G52" s="381">
        <v>235728690</v>
      </c>
      <c r="H52" s="382">
        <v>0</v>
      </c>
      <c r="I52" s="383">
        <f t="shared" si="0"/>
        <v>318937004</v>
      </c>
      <c r="K52" s="844">
        <v>27522047</v>
      </c>
      <c r="L52" s="845">
        <v>54302267</v>
      </c>
      <c r="M52" s="845">
        <v>1384000</v>
      </c>
      <c r="N52" s="845">
        <v>235728690</v>
      </c>
      <c r="O52" s="846">
        <v>0</v>
      </c>
      <c r="P52" s="847">
        <f t="shared" si="1"/>
        <v>318937004</v>
      </c>
    </row>
    <row r="53" spans="2:16" x14ac:dyDescent="0.25">
      <c r="B53" s="364"/>
      <c r="C53" s="368" t="s">
        <v>315</v>
      </c>
      <c r="D53" s="381">
        <v>2790992</v>
      </c>
      <c r="E53" s="381">
        <v>2240244</v>
      </c>
      <c r="F53" s="381">
        <v>0</v>
      </c>
      <c r="G53" s="382">
        <v>0</v>
      </c>
      <c r="H53" s="382">
        <v>0</v>
      </c>
      <c r="I53" s="383">
        <f t="shared" si="0"/>
        <v>5031236</v>
      </c>
      <c r="K53" s="844">
        <v>2790992</v>
      </c>
      <c r="L53" s="845">
        <v>2240244</v>
      </c>
      <c r="M53" s="845">
        <v>0</v>
      </c>
      <c r="N53" s="846">
        <v>0</v>
      </c>
      <c r="O53" s="846">
        <v>0</v>
      </c>
      <c r="P53" s="847">
        <f t="shared" si="1"/>
        <v>5031236</v>
      </c>
    </row>
    <row r="54" spans="2:16" ht="16.5" thickBot="1" x14ac:dyDescent="0.3">
      <c r="B54" s="365"/>
      <c r="C54" s="369" t="s">
        <v>316</v>
      </c>
      <c r="D54" s="384">
        <v>1494544</v>
      </c>
      <c r="E54" s="384">
        <v>2281864</v>
      </c>
      <c r="F54" s="384">
        <v>250000</v>
      </c>
      <c r="G54" s="385">
        <v>0</v>
      </c>
      <c r="H54" s="385">
        <v>0</v>
      </c>
      <c r="I54" s="386">
        <f t="shared" si="0"/>
        <v>4026408</v>
      </c>
      <c r="K54" s="848">
        <v>1494544</v>
      </c>
      <c r="L54" s="849">
        <v>2281864</v>
      </c>
      <c r="M54" s="849">
        <v>250000</v>
      </c>
      <c r="N54" s="850">
        <v>0</v>
      </c>
      <c r="O54" s="850">
        <v>0</v>
      </c>
      <c r="P54" s="851">
        <f t="shared" si="1"/>
        <v>4026408</v>
      </c>
    </row>
    <row r="55" spans="2:16" x14ac:dyDescent="0.25">
      <c r="B55" s="363" t="s">
        <v>93</v>
      </c>
      <c r="C55" s="367" t="s">
        <v>317</v>
      </c>
      <c r="D55" s="378">
        <v>6031749</v>
      </c>
      <c r="E55" s="378">
        <v>2459758</v>
      </c>
      <c r="F55" s="378">
        <v>0</v>
      </c>
      <c r="G55" s="378">
        <v>5041464</v>
      </c>
      <c r="H55" s="379">
        <v>0</v>
      </c>
      <c r="I55" s="380">
        <f t="shared" si="0"/>
        <v>13532971</v>
      </c>
      <c r="K55" s="840">
        <v>6031749</v>
      </c>
      <c r="L55" s="841">
        <v>2459758</v>
      </c>
      <c r="M55" s="841">
        <v>0</v>
      </c>
      <c r="N55" s="841">
        <v>5041464</v>
      </c>
      <c r="O55" s="842">
        <v>0</v>
      </c>
      <c r="P55" s="843">
        <f t="shared" si="1"/>
        <v>13532971</v>
      </c>
    </row>
    <row r="56" spans="2:16" x14ac:dyDescent="0.25">
      <c r="B56" s="364"/>
      <c r="C56" s="368" t="s">
        <v>318</v>
      </c>
      <c r="D56" s="381">
        <v>2377821152</v>
      </c>
      <c r="E56" s="381">
        <v>544376334</v>
      </c>
      <c r="F56" s="381">
        <v>20000000</v>
      </c>
      <c r="G56" s="382">
        <v>0</v>
      </c>
      <c r="H56" s="382">
        <v>0</v>
      </c>
      <c r="I56" s="383">
        <f t="shared" si="0"/>
        <v>2942197486</v>
      </c>
      <c r="K56" s="844">
        <v>2377821152</v>
      </c>
      <c r="L56" s="845">
        <v>1044376334</v>
      </c>
      <c r="M56" s="845">
        <v>20000000</v>
      </c>
      <c r="N56" s="846">
        <v>0</v>
      </c>
      <c r="O56" s="846">
        <v>0</v>
      </c>
      <c r="P56" s="847">
        <f t="shared" si="1"/>
        <v>3442197486</v>
      </c>
    </row>
    <row r="57" spans="2:16" x14ac:dyDescent="0.25">
      <c r="B57" s="364"/>
      <c r="C57" s="368" t="s">
        <v>94</v>
      </c>
      <c r="D57" s="381">
        <v>2250085</v>
      </c>
      <c r="E57" s="381">
        <v>580476</v>
      </c>
      <c r="F57" s="381">
        <v>170000</v>
      </c>
      <c r="G57" s="382">
        <v>0</v>
      </c>
      <c r="H57" s="382">
        <v>0</v>
      </c>
      <c r="I57" s="383">
        <f t="shared" si="0"/>
        <v>3000561</v>
      </c>
      <c r="K57" s="844">
        <v>2250085</v>
      </c>
      <c r="L57" s="845">
        <v>580476</v>
      </c>
      <c r="M57" s="845">
        <v>170000</v>
      </c>
      <c r="N57" s="846">
        <v>0</v>
      </c>
      <c r="O57" s="846">
        <v>0</v>
      </c>
      <c r="P57" s="847">
        <f t="shared" si="1"/>
        <v>3000561</v>
      </c>
    </row>
    <row r="58" spans="2:16" ht="16.5" thickBot="1" x14ac:dyDescent="0.3">
      <c r="B58" s="365"/>
      <c r="C58" s="369" t="s">
        <v>319</v>
      </c>
      <c r="D58" s="384">
        <v>140273760</v>
      </c>
      <c r="E58" s="384">
        <v>42060000</v>
      </c>
      <c r="F58" s="384">
        <v>500000</v>
      </c>
      <c r="G58" s="385">
        <v>0</v>
      </c>
      <c r="H58" s="385">
        <v>0</v>
      </c>
      <c r="I58" s="386">
        <f t="shared" si="0"/>
        <v>182833760</v>
      </c>
      <c r="K58" s="848">
        <v>140273760</v>
      </c>
      <c r="L58" s="849">
        <v>42060000</v>
      </c>
      <c r="M58" s="849">
        <v>500000</v>
      </c>
      <c r="N58" s="850">
        <v>0</v>
      </c>
      <c r="O58" s="850">
        <v>0</v>
      </c>
      <c r="P58" s="851">
        <f t="shared" si="1"/>
        <v>182833760</v>
      </c>
    </row>
    <row r="59" spans="2:16" x14ac:dyDescent="0.25">
      <c r="B59" s="363" t="s">
        <v>97</v>
      </c>
      <c r="C59" s="367" t="s">
        <v>320</v>
      </c>
      <c r="D59" s="378">
        <v>6931424</v>
      </c>
      <c r="E59" s="378">
        <v>14447214</v>
      </c>
      <c r="F59" s="378">
        <v>2803284</v>
      </c>
      <c r="G59" s="379">
        <v>0</v>
      </c>
      <c r="H59" s="379">
        <v>0</v>
      </c>
      <c r="I59" s="380">
        <f t="shared" si="0"/>
        <v>24181922</v>
      </c>
      <c r="K59" s="840">
        <v>6931424</v>
      </c>
      <c r="L59" s="841">
        <v>14447214</v>
      </c>
      <c r="M59" s="841">
        <v>2803284</v>
      </c>
      <c r="N59" s="842">
        <v>0</v>
      </c>
      <c r="O59" s="842">
        <v>0</v>
      </c>
      <c r="P59" s="843">
        <f t="shared" si="1"/>
        <v>24181922</v>
      </c>
    </row>
    <row r="60" spans="2:16" x14ac:dyDescent="0.25">
      <c r="B60" s="364"/>
      <c r="C60" s="368" t="s">
        <v>321</v>
      </c>
      <c r="D60" s="381">
        <v>7162389</v>
      </c>
      <c r="E60" s="381">
        <v>21222842</v>
      </c>
      <c r="F60" s="381">
        <v>4145813</v>
      </c>
      <c r="G60" s="382">
        <v>0</v>
      </c>
      <c r="H60" s="382">
        <v>0</v>
      </c>
      <c r="I60" s="383">
        <f t="shared" si="0"/>
        <v>32531044</v>
      </c>
      <c r="K60" s="844">
        <v>7162389</v>
      </c>
      <c r="L60" s="845">
        <v>21222842</v>
      </c>
      <c r="M60" s="845">
        <v>4145813</v>
      </c>
      <c r="N60" s="846">
        <v>0</v>
      </c>
      <c r="O60" s="846">
        <v>0</v>
      </c>
      <c r="P60" s="847">
        <f t="shared" si="1"/>
        <v>32531044</v>
      </c>
    </row>
    <row r="61" spans="2:16" x14ac:dyDescent="0.25">
      <c r="B61" s="364"/>
      <c r="C61" s="368" t="s">
        <v>196</v>
      </c>
      <c r="D61" s="381">
        <v>3256254</v>
      </c>
      <c r="E61" s="381">
        <v>4359797</v>
      </c>
      <c r="F61" s="381">
        <v>618000</v>
      </c>
      <c r="G61" s="382">
        <v>0</v>
      </c>
      <c r="H61" s="382">
        <v>0</v>
      </c>
      <c r="I61" s="383">
        <f t="shared" si="0"/>
        <v>8234051</v>
      </c>
      <c r="K61" s="844">
        <v>3256254</v>
      </c>
      <c r="L61" s="845">
        <v>4359797</v>
      </c>
      <c r="M61" s="845">
        <v>618000</v>
      </c>
      <c r="N61" s="846">
        <v>0</v>
      </c>
      <c r="O61" s="846">
        <v>0</v>
      </c>
      <c r="P61" s="847">
        <f t="shared" si="1"/>
        <v>8234051</v>
      </c>
    </row>
    <row r="62" spans="2:16" x14ac:dyDescent="0.25">
      <c r="B62" s="364"/>
      <c r="C62" s="368" t="s">
        <v>322</v>
      </c>
      <c r="D62" s="381">
        <v>10394521</v>
      </c>
      <c r="E62" s="381">
        <v>10116315</v>
      </c>
      <c r="F62" s="381">
        <v>1084836</v>
      </c>
      <c r="G62" s="382">
        <v>0</v>
      </c>
      <c r="H62" s="382">
        <v>0</v>
      </c>
      <c r="I62" s="383">
        <f t="shared" si="0"/>
        <v>21595672</v>
      </c>
      <c r="K62" s="844">
        <v>10394521</v>
      </c>
      <c r="L62" s="845">
        <v>10116315</v>
      </c>
      <c r="M62" s="845">
        <v>1084836</v>
      </c>
      <c r="N62" s="846">
        <v>0</v>
      </c>
      <c r="O62" s="846">
        <v>0</v>
      </c>
      <c r="P62" s="847">
        <f t="shared" si="1"/>
        <v>21595672</v>
      </c>
    </row>
    <row r="63" spans="2:16" ht="16.5" thickBot="1" x14ac:dyDescent="0.3">
      <c r="B63" s="365"/>
      <c r="C63" s="369" t="s">
        <v>103</v>
      </c>
      <c r="D63" s="384">
        <v>2922795</v>
      </c>
      <c r="E63" s="384">
        <v>3382662</v>
      </c>
      <c r="F63" s="384">
        <v>1217500</v>
      </c>
      <c r="G63" s="385">
        <v>0</v>
      </c>
      <c r="H63" s="384">
        <v>2496349</v>
      </c>
      <c r="I63" s="386">
        <f t="shared" si="0"/>
        <v>10019306</v>
      </c>
      <c r="K63" s="848">
        <v>2922795</v>
      </c>
      <c r="L63" s="849">
        <v>3382662</v>
      </c>
      <c r="M63" s="849">
        <v>1217500</v>
      </c>
      <c r="N63" s="850">
        <v>0</v>
      </c>
      <c r="O63" s="849">
        <v>2496349</v>
      </c>
      <c r="P63" s="851">
        <f t="shared" si="1"/>
        <v>10019306</v>
      </c>
    </row>
    <row r="64" spans="2:16" x14ac:dyDescent="0.25">
      <c r="B64" s="363" t="s">
        <v>323</v>
      </c>
      <c r="C64" s="371" t="s">
        <v>106</v>
      </c>
      <c r="D64" s="390">
        <v>0</v>
      </c>
      <c r="E64" s="390">
        <v>0</v>
      </c>
      <c r="F64" s="391">
        <v>0</v>
      </c>
      <c r="G64" s="391">
        <v>566708086</v>
      </c>
      <c r="H64" s="390">
        <v>0</v>
      </c>
      <c r="I64" s="380">
        <f t="shared" si="0"/>
        <v>566708086</v>
      </c>
      <c r="K64" s="857">
        <v>0</v>
      </c>
      <c r="L64" s="858">
        <v>0</v>
      </c>
      <c r="M64" s="859">
        <v>0</v>
      </c>
      <c r="N64" s="859">
        <v>566708086</v>
      </c>
      <c r="O64" s="858">
        <v>0</v>
      </c>
      <c r="P64" s="843">
        <f t="shared" si="1"/>
        <v>566708086</v>
      </c>
    </row>
    <row r="65" spans="2:16" x14ac:dyDescent="0.25">
      <c r="B65" s="364"/>
      <c r="C65" s="372" t="s">
        <v>324</v>
      </c>
      <c r="D65" s="392">
        <v>0</v>
      </c>
      <c r="E65" s="392">
        <v>0</v>
      </c>
      <c r="F65" s="393">
        <v>0</v>
      </c>
      <c r="G65" s="393">
        <v>194307500</v>
      </c>
      <c r="H65" s="392">
        <v>0</v>
      </c>
      <c r="I65" s="383">
        <f t="shared" si="0"/>
        <v>194307500</v>
      </c>
      <c r="K65" s="860">
        <v>0</v>
      </c>
      <c r="L65" s="861">
        <v>0</v>
      </c>
      <c r="M65" s="862">
        <v>0</v>
      </c>
      <c r="N65" s="862">
        <v>194307500</v>
      </c>
      <c r="O65" s="861">
        <v>0</v>
      </c>
      <c r="P65" s="847">
        <f t="shared" si="1"/>
        <v>194307500</v>
      </c>
    </row>
    <row r="66" spans="2:16" x14ac:dyDescent="0.25">
      <c r="B66" s="364"/>
      <c r="C66" s="372" t="s">
        <v>325</v>
      </c>
      <c r="D66" s="392">
        <v>0</v>
      </c>
      <c r="E66" s="392">
        <v>0</v>
      </c>
      <c r="F66" s="393">
        <v>0</v>
      </c>
      <c r="G66" s="393">
        <v>209977245</v>
      </c>
      <c r="H66" s="392">
        <v>0</v>
      </c>
      <c r="I66" s="383">
        <f t="shared" si="0"/>
        <v>209977245</v>
      </c>
      <c r="K66" s="860">
        <v>0</v>
      </c>
      <c r="L66" s="861">
        <v>0</v>
      </c>
      <c r="M66" s="862">
        <v>0</v>
      </c>
      <c r="N66" s="862">
        <v>209977245</v>
      </c>
      <c r="O66" s="861">
        <v>0</v>
      </c>
      <c r="P66" s="847">
        <f t="shared" si="1"/>
        <v>209977245</v>
      </c>
    </row>
    <row r="67" spans="2:16" x14ac:dyDescent="0.25">
      <c r="B67" s="364"/>
      <c r="C67" s="372" t="s">
        <v>326</v>
      </c>
      <c r="D67" s="392">
        <v>0</v>
      </c>
      <c r="E67" s="392">
        <v>0</v>
      </c>
      <c r="F67" s="393">
        <v>0</v>
      </c>
      <c r="G67" s="392">
        <v>0</v>
      </c>
      <c r="H67" s="393">
        <v>170000000</v>
      </c>
      <c r="I67" s="383">
        <f t="shared" si="0"/>
        <v>170000000</v>
      </c>
      <c r="K67" s="860">
        <v>0</v>
      </c>
      <c r="L67" s="861">
        <v>0</v>
      </c>
      <c r="M67" s="862">
        <v>0</v>
      </c>
      <c r="N67" s="861">
        <v>0</v>
      </c>
      <c r="O67" s="862">
        <v>170000000</v>
      </c>
      <c r="P67" s="847">
        <f t="shared" si="1"/>
        <v>170000000</v>
      </c>
    </row>
    <row r="68" spans="2:16" ht="16.5" thickBot="1" x14ac:dyDescent="0.3">
      <c r="B68" s="365"/>
      <c r="C68" s="373" t="s">
        <v>327</v>
      </c>
      <c r="D68" s="394"/>
      <c r="E68" s="394"/>
      <c r="F68" s="395"/>
      <c r="G68" s="396"/>
      <c r="H68" s="396"/>
      <c r="I68" s="397"/>
      <c r="K68" s="863"/>
      <c r="L68" s="864">
        <v>248795600</v>
      </c>
      <c r="M68" s="865">
        <v>0</v>
      </c>
      <c r="N68" s="866"/>
      <c r="O68" s="866"/>
      <c r="P68" s="867">
        <f>L68</f>
        <v>248795600</v>
      </c>
    </row>
    <row r="69" spans="2:16" ht="16.5" thickBot="1" x14ac:dyDescent="0.3">
      <c r="B69" s="1182" t="s">
        <v>243</v>
      </c>
      <c r="C69" s="1183"/>
      <c r="D69" s="398">
        <f>SUM(D6:D68)</f>
        <v>3567532468</v>
      </c>
      <c r="E69" s="399">
        <f>SUM(E6:E67)</f>
        <v>1927305271</v>
      </c>
      <c r="F69" s="399">
        <f>SUM(F6:F67)</f>
        <v>1791429342</v>
      </c>
      <c r="G69" s="399">
        <f>SUM(G6:G67)</f>
        <v>2264803691</v>
      </c>
      <c r="H69" s="399">
        <f>SUM(H6:H67)</f>
        <v>182142622</v>
      </c>
      <c r="I69" s="400">
        <f>SUM(I6:I67)</f>
        <v>9733213394</v>
      </c>
      <c r="K69" s="868">
        <f t="shared" ref="K69:P69" si="2">SUM(K6:K68)</f>
        <v>3567532468</v>
      </c>
      <c r="L69" s="869">
        <f t="shared" si="2"/>
        <v>2598305271</v>
      </c>
      <c r="M69" s="869">
        <f t="shared" si="2"/>
        <v>1120429342</v>
      </c>
      <c r="N69" s="869">
        <f t="shared" si="2"/>
        <v>2264803691</v>
      </c>
      <c r="O69" s="869">
        <f t="shared" si="2"/>
        <v>182142622</v>
      </c>
      <c r="P69" s="870">
        <f t="shared" si="2"/>
        <v>9733213394</v>
      </c>
    </row>
    <row r="70" spans="2:16" x14ac:dyDescent="0.25">
      <c r="F70" s="356"/>
      <c r="G70" s="357"/>
      <c r="H70" s="357"/>
      <c r="L70" s="356"/>
      <c r="N70" s="357"/>
      <c r="O70" s="357"/>
    </row>
    <row r="71" spans="2:16" x14ac:dyDescent="0.25">
      <c r="F71" s="358"/>
      <c r="G71" s="356"/>
      <c r="H71" s="356"/>
      <c r="L71" s="358"/>
      <c r="N71" s="356"/>
      <c r="O71" s="356"/>
    </row>
    <row r="72" spans="2:16" x14ac:dyDescent="0.25">
      <c r="F72" s="358"/>
      <c r="L72" s="358"/>
    </row>
  </sheetData>
  <mergeCells count="5">
    <mergeCell ref="B69:C69"/>
    <mergeCell ref="D4:I4"/>
    <mergeCell ref="K4:P4"/>
    <mergeCell ref="C4:C5"/>
    <mergeCell ref="B4:B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XEM89"/>
  <sheetViews>
    <sheetView topLeftCell="A60" zoomScale="70" zoomScaleNormal="70" workbookViewId="0">
      <pane xSplit="2" topLeftCell="C1" activePane="topRight" state="frozen"/>
      <selection pane="topRight" activeCell="J77" sqref="J77"/>
    </sheetView>
  </sheetViews>
  <sheetFormatPr defaultRowHeight="15.75" x14ac:dyDescent="0.25"/>
  <cols>
    <col min="1" max="1" width="2" customWidth="1"/>
    <col min="2" max="2" width="42.875" bestFit="1" customWidth="1"/>
    <col min="3" max="7" width="16.125" customWidth="1"/>
    <col min="8" max="8" width="15.625" customWidth="1"/>
    <col min="9" max="9" width="3.125" customWidth="1"/>
    <col min="10" max="10" width="14.25" bestFit="1" customWidth="1"/>
    <col min="25" max="25" width="15.625" bestFit="1" customWidth="1"/>
    <col min="27" max="27" width="15.625" bestFit="1" customWidth="1"/>
    <col min="29" max="29" width="15.625" bestFit="1" customWidth="1"/>
    <col min="31" max="31" width="15.625" bestFit="1" customWidth="1"/>
    <col min="33" max="33" width="15.625" bestFit="1" customWidth="1"/>
    <col min="35" max="35" width="15.625" bestFit="1" customWidth="1"/>
    <col min="37" max="37" width="15.625" bestFit="1" customWidth="1"/>
    <col min="39" max="39" width="15.625" bestFit="1" customWidth="1"/>
    <col min="41" max="41" width="15.625" bestFit="1" customWidth="1"/>
    <col min="43" max="43" width="15.625" bestFit="1" customWidth="1"/>
    <col min="45" max="45" width="15.625" bestFit="1" customWidth="1"/>
    <col min="47" max="47" width="15.625" bestFit="1" customWidth="1"/>
    <col min="49" max="49" width="15.625" bestFit="1" customWidth="1"/>
    <col min="51" max="51" width="15.625" bestFit="1" customWidth="1"/>
    <col min="53" max="53" width="15.625" bestFit="1" customWidth="1"/>
    <col min="55" max="55" width="15.625" bestFit="1" customWidth="1"/>
    <col min="57" max="57" width="15.625" bestFit="1" customWidth="1"/>
    <col min="59" max="59" width="15.625" bestFit="1" customWidth="1"/>
    <col min="61" max="61" width="15.625" bestFit="1" customWidth="1"/>
    <col min="63" max="63" width="15.625" bestFit="1" customWidth="1"/>
    <col min="65" max="65" width="15.625" bestFit="1" customWidth="1"/>
    <col min="67" max="67" width="15.625" bestFit="1" customWidth="1"/>
    <col min="69" max="69" width="15.625" bestFit="1" customWidth="1"/>
    <col min="71" max="71" width="15.625" bestFit="1" customWidth="1"/>
    <col min="73" max="73" width="15.625" bestFit="1" customWidth="1"/>
    <col min="75" max="75" width="15.625" bestFit="1" customWidth="1"/>
    <col min="77" max="77" width="15.625" bestFit="1" customWidth="1"/>
    <col min="79" max="79" width="15.625" bestFit="1" customWidth="1"/>
    <col min="81" max="81" width="15.625" bestFit="1" customWidth="1"/>
    <col min="83" max="83" width="15.625" bestFit="1" customWidth="1"/>
    <col min="85" max="85" width="15.625" bestFit="1" customWidth="1"/>
    <col min="87" max="87" width="15.625" bestFit="1" customWidth="1"/>
    <col min="89" max="89" width="15.625" bestFit="1" customWidth="1"/>
    <col min="91" max="91" width="15.625" bestFit="1" customWidth="1"/>
    <col min="93" max="93" width="15.625" bestFit="1" customWidth="1"/>
    <col min="95" max="95" width="15.625" bestFit="1" customWidth="1"/>
    <col min="97" max="97" width="15.625" bestFit="1" customWidth="1"/>
    <col min="99" max="99" width="15.625" bestFit="1" customWidth="1"/>
    <col min="101" max="101" width="15.625" bestFit="1" customWidth="1"/>
    <col min="103" max="103" width="15.625" bestFit="1" customWidth="1"/>
    <col min="105" max="105" width="15.625" bestFit="1" customWidth="1"/>
    <col min="107" max="107" width="15.625" bestFit="1" customWidth="1"/>
    <col min="109" max="109" width="15.625" bestFit="1" customWidth="1"/>
    <col min="111" max="111" width="15.625" bestFit="1" customWidth="1"/>
    <col min="113" max="113" width="15.625" bestFit="1" customWidth="1"/>
    <col min="115" max="115" width="15.625" bestFit="1" customWidth="1"/>
    <col min="117" max="117" width="15.625" bestFit="1" customWidth="1"/>
    <col min="119" max="119" width="15.625" bestFit="1" customWidth="1"/>
    <col min="121" max="121" width="15.625" bestFit="1" customWidth="1"/>
    <col min="123" max="123" width="15.625" bestFit="1" customWidth="1"/>
    <col min="125" max="125" width="15.625" bestFit="1" customWidth="1"/>
    <col min="127" max="127" width="15.625" bestFit="1" customWidth="1"/>
    <col min="129" max="129" width="15.625" bestFit="1" customWidth="1"/>
    <col min="131" max="131" width="15.625" bestFit="1" customWidth="1"/>
    <col min="133" max="133" width="15.625" bestFit="1" customWidth="1"/>
    <col min="135" max="135" width="15.625" bestFit="1" customWidth="1"/>
    <col min="137" max="137" width="15.625" bestFit="1" customWidth="1"/>
    <col min="139" max="139" width="15.625" bestFit="1" customWidth="1"/>
    <col min="141" max="141" width="15.625" bestFit="1" customWidth="1"/>
    <col min="143" max="143" width="15.625" bestFit="1" customWidth="1"/>
    <col min="145" max="145" width="15.625" bestFit="1" customWidth="1"/>
    <col min="147" max="147" width="15.625" bestFit="1" customWidth="1"/>
    <col min="149" max="149" width="15.625" bestFit="1" customWidth="1"/>
    <col min="151" max="151" width="15.625" bestFit="1" customWidth="1"/>
    <col min="153" max="153" width="15.625" bestFit="1" customWidth="1"/>
    <col min="155" max="155" width="15.625" bestFit="1" customWidth="1"/>
    <col min="157" max="157" width="15.625" bestFit="1" customWidth="1"/>
    <col min="159" max="159" width="15.625" bestFit="1" customWidth="1"/>
    <col min="161" max="161" width="15.625" bestFit="1" customWidth="1"/>
    <col min="163" max="163" width="15.625" bestFit="1" customWidth="1"/>
    <col min="165" max="165" width="15.625" bestFit="1" customWidth="1"/>
    <col min="167" max="167" width="15.625" bestFit="1" customWidth="1"/>
    <col min="169" max="169" width="15.625" bestFit="1" customWidth="1"/>
    <col min="171" max="171" width="15.625" bestFit="1" customWidth="1"/>
    <col min="173" max="173" width="15.625" bestFit="1" customWidth="1"/>
    <col min="175" max="175" width="15.625" bestFit="1" customWidth="1"/>
    <col min="177" max="177" width="15.625" bestFit="1" customWidth="1"/>
    <col min="179" max="179" width="15.625" bestFit="1" customWidth="1"/>
    <col min="181" max="181" width="15.625" bestFit="1" customWidth="1"/>
    <col min="183" max="183" width="15.625" bestFit="1" customWidth="1"/>
    <col min="185" max="185" width="15.625" bestFit="1" customWidth="1"/>
    <col min="187" max="187" width="15.625" bestFit="1" customWidth="1"/>
    <col min="189" max="189" width="15.625" bestFit="1" customWidth="1"/>
    <col min="191" max="191" width="15.625" bestFit="1" customWidth="1"/>
    <col min="193" max="193" width="15.625" bestFit="1" customWidth="1"/>
    <col min="195" max="195" width="15.625" bestFit="1" customWidth="1"/>
    <col min="197" max="197" width="15.625" bestFit="1" customWidth="1"/>
    <col min="199" max="199" width="15.625" bestFit="1" customWidth="1"/>
    <col min="201" max="201" width="15.625" bestFit="1" customWidth="1"/>
    <col min="203" max="203" width="15.625" bestFit="1" customWidth="1"/>
    <col min="205" max="205" width="15.625" bestFit="1" customWidth="1"/>
    <col min="207" max="207" width="15.625" bestFit="1" customWidth="1"/>
    <col min="209" max="209" width="15.625" bestFit="1" customWidth="1"/>
    <col min="211" max="211" width="15.625" bestFit="1" customWidth="1"/>
    <col min="213" max="213" width="15.625" bestFit="1" customWidth="1"/>
    <col min="215" max="215" width="15.625" bestFit="1" customWidth="1"/>
    <col min="217" max="217" width="15.625" bestFit="1" customWidth="1"/>
    <col min="219" max="219" width="15.625" bestFit="1" customWidth="1"/>
    <col min="221" max="221" width="15.625" bestFit="1" customWidth="1"/>
    <col min="223" max="223" width="15.625" bestFit="1" customWidth="1"/>
    <col min="225" max="225" width="15.625" bestFit="1" customWidth="1"/>
    <col min="227" max="227" width="15.625" bestFit="1" customWidth="1"/>
    <col min="229" max="229" width="15.625" bestFit="1" customWidth="1"/>
    <col min="231" max="231" width="15.625" bestFit="1" customWidth="1"/>
    <col min="233" max="233" width="15.625" bestFit="1" customWidth="1"/>
    <col min="235" max="235" width="15.625" bestFit="1" customWidth="1"/>
    <col min="237" max="237" width="15.625" bestFit="1" customWidth="1"/>
    <col min="239" max="239" width="15.625" bestFit="1" customWidth="1"/>
    <col min="241" max="241" width="15.625" bestFit="1" customWidth="1"/>
    <col min="243" max="243" width="15.625" bestFit="1" customWidth="1"/>
    <col min="245" max="245" width="15.625" bestFit="1" customWidth="1"/>
    <col min="247" max="247" width="15.625" bestFit="1" customWidth="1"/>
    <col min="249" max="249" width="15.625" bestFit="1" customWidth="1"/>
    <col min="251" max="251" width="15.625" bestFit="1" customWidth="1"/>
    <col min="253" max="253" width="15.625" bestFit="1" customWidth="1"/>
    <col min="255" max="255" width="15.625" bestFit="1" customWidth="1"/>
    <col min="257" max="257" width="15.625" bestFit="1" customWidth="1"/>
    <col min="259" max="259" width="15.625" bestFit="1" customWidth="1"/>
    <col min="261" max="261" width="15.625" bestFit="1" customWidth="1"/>
    <col min="263" max="263" width="15.625" bestFit="1" customWidth="1"/>
    <col min="265" max="265" width="15.625" bestFit="1" customWidth="1"/>
    <col min="267" max="267" width="15.625" bestFit="1" customWidth="1"/>
    <col min="269" max="269" width="15.625" bestFit="1" customWidth="1"/>
    <col min="271" max="271" width="15.625" bestFit="1" customWidth="1"/>
    <col min="273" max="273" width="15.625" bestFit="1" customWidth="1"/>
    <col min="275" max="275" width="15.625" bestFit="1" customWidth="1"/>
    <col min="277" max="277" width="15.625" bestFit="1" customWidth="1"/>
    <col min="279" max="279" width="15.625" bestFit="1" customWidth="1"/>
    <col min="281" max="281" width="15.625" bestFit="1" customWidth="1"/>
    <col min="283" max="283" width="15.625" bestFit="1" customWidth="1"/>
    <col min="285" max="285" width="15.625" bestFit="1" customWidth="1"/>
    <col min="287" max="287" width="15.625" bestFit="1" customWidth="1"/>
    <col min="289" max="289" width="15.625" bestFit="1" customWidth="1"/>
    <col min="291" max="291" width="15.625" bestFit="1" customWidth="1"/>
    <col min="293" max="293" width="15.625" bestFit="1" customWidth="1"/>
    <col min="295" max="295" width="15.625" bestFit="1" customWidth="1"/>
    <col min="297" max="297" width="15.625" bestFit="1" customWidth="1"/>
    <col min="299" max="299" width="15.625" bestFit="1" customWidth="1"/>
    <col min="301" max="301" width="15.625" bestFit="1" customWidth="1"/>
    <col min="303" max="303" width="15.625" bestFit="1" customWidth="1"/>
    <col min="305" max="305" width="15.625" bestFit="1" customWidth="1"/>
    <col min="307" max="307" width="15.625" bestFit="1" customWidth="1"/>
    <col min="309" max="309" width="15.625" bestFit="1" customWidth="1"/>
    <col min="311" max="311" width="15.625" bestFit="1" customWidth="1"/>
    <col min="313" max="313" width="15.625" bestFit="1" customWidth="1"/>
    <col min="315" max="315" width="15.625" bestFit="1" customWidth="1"/>
    <col min="317" max="317" width="15.625" bestFit="1" customWidth="1"/>
    <col min="319" max="319" width="15.625" bestFit="1" customWidth="1"/>
    <col min="321" max="321" width="15.625" bestFit="1" customWidth="1"/>
    <col min="323" max="323" width="15.625" bestFit="1" customWidth="1"/>
    <col min="325" max="325" width="15.625" bestFit="1" customWidth="1"/>
    <col min="327" max="327" width="15.625" bestFit="1" customWidth="1"/>
    <col min="329" max="329" width="15.625" bestFit="1" customWidth="1"/>
    <col min="331" max="331" width="15.625" bestFit="1" customWidth="1"/>
    <col min="333" max="333" width="15.625" bestFit="1" customWidth="1"/>
    <col min="335" max="335" width="15.625" bestFit="1" customWidth="1"/>
    <col min="337" max="337" width="15.625" bestFit="1" customWidth="1"/>
    <col min="339" max="339" width="15.625" bestFit="1" customWidth="1"/>
    <col min="341" max="341" width="15.625" bestFit="1" customWidth="1"/>
    <col min="343" max="343" width="15.625" bestFit="1" customWidth="1"/>
    <col min="345" max="345" width="15.625" bestFit="1" customWidth="1"/>
    <col min="347" max="347" width="15.625" bestFit="1" customWidth="1"/>
    <col min="349" max="349" width="15.625" bestFit="1" customWidth="1"/>
    <col min="351" max="351" width="15.625" bestFit="1" customWidth="1"/>
    <col min="353" max="353" width="15.625" bestFit="1" customWidth="1"/>
    <col min="355" max="355" width="15.625" bestFit="1" customWidth="1"/>
    <col min="357" max="357" width="15.625" bestFit="1" customWidth="1"/>
    <col min="359" max="359" width="15.625" bestFit="1" customWidth="1"/>
    <col min="361" max="361" width="15.625" bestFit="1" customWidth="1"/>
    <col min="363" max="363" width="15.625" bestFit="1" customWidth="1"/>
    <col min="365" max="365" width="15.625" bestFit="1" customWidth="1"/>
    <col min="367" max="367" width="15.625" bestFit="1" customWidth="1"/>
    <col min="369" max="369" width="15.625" bestFit="1" customWidth="1"/>
    <col min="371" max="371" width="15.625" bestFit="1" customWidth="1"/>
    <col min="373" max="373" width="15.625" bestFit="1" customWidth="1"/>
    <col min="375" max="375" width="15.625" bestFit="1" customWidth="1"/>
    <col min="377" max="377" width="15.625" bestFit="1" customWidth="1"/>
    <col min="379" max="379" width="15.625" bestFit="1" customWidth="1"/>
    <col min="381" max="381" width="15.625" bestFit="1" customWidth="1"/>
    <col min="383" max="383" width="15.625" bestFit="1" customWidth="1"/>
    <col min="385" max="385" width="15.625" bestFit="1" customWidth="1"/>
    <col min="387" max="387" width="15.625" bestFit="1" customWidth="1"/>
    <col min="389" max="389" width="15.625" bestFit="1" customWidth="1"/>
    <col min="391" max="391" width="15.625" bestFit="1" customWidth="1"/>
    <col min="393" max="393" width="15.625" bestFit="1" customWidth="1"/>
    <col min="395" max="395" width="15.625" bestFit="1" customWidth="1"/>
    <col min="397" max="397" width="15.625" bestFit="1" customWidth="1"/>
    <col min="399" max="399" width="15.625" bestFit="1" customWidth="1"/>
    <col min="401" max="401" width="15.625" bestFit="1" customWidth="1"/>
    <col min="403" max="403" width="15.625" bestFit="1" customWidth="1"/>
    <col min="405" max="405" width="15.625" bestFit="1" customWidth="1"/>
    <col min="407" max="407" width="15.625" bestFit="1" customWidth="1"/>
    <col min="409" max="409" width="15.625" bestFit="1" customWidth="1"/>
    <col min="411" max="411" width="15.625" bestFit="1" customWidth="1"/>
    <col min="413" max="413" width="15.625" bestFit="1" customWidth="1"/>
    <col min="415" max="415" width="15.625" bestFit="1" customWidth="1"/>
    <col min="417" max="417" width="15.625" bestFit="1" customWidth="1"/>
    <col min="419" max="419" width="15.625" bestFit="1" customWidth="1"/>
    <col min="421" max="421" width="15.625" bestFit="1" customWidth="1"/>
    <col min="423" max="423" width="15.625" bestFit="1" customWidth="1"/>
    <col min="425" max="425" width="15.625" bestFit="1" customWidth="1"/>
    <col min="427" max="427" width="15.625" bestFit="1" customWidth="1"/>
    <col min="429" max="429" width="15.625" bestFit="1" customWidth="1"/>
    <col min="431" max="431" width="15.625" bestFit="1" customWidth="1"/>
    <col min="433" max="433" width="15.625" bestFit="1" customWidth="1"/>
    <col min="435" max="435" width="15.625" bestFit="1" customWidth="1"/>
    <col min="437" max="437" width="15.625" bestFit="1" customWidth="1"/>
    <col min="439" max="439" width="15.625" bestFit="1" customWidth="1"/>
    <col min="441" max="441" width="15.625" bestFit="1" customWidth="1"/>
    <col min="443" max="443" width="15.625" bestFit="1" customWidth="1"/>
    <col min="445" max="445" width="15.625" bestFit="1" customWidth="1"/>
    <col min="447" max="447" width="15.625" bestFit="1" customWidth="1"/>
    <col min="449" max="449" width="15.625" bestFit="1" customWidth="1"/>
    <col min="451" max="451" width="15.625" bestFit="1" customWidth="1"/>
    <col min="453" max="453" width="15.625" bestFit="1" customWidth="1"/>
    <col min="455" max="455" width="15.625" bestFit="1" customWidth="1"/>
    <col min="457" max="457" width="15.625" bestFit="1" customWidth="1"/>
    <col min="459" max="459" width="15.625" bestFit="1" customWidth="1"/>
    <col min="461" max="461" width="15.625" bestFit="1" customWidth="1"/>
    <col min="463" max="463" width="15.625" bestFit="1" customWidth="1"/>
    <col min="465" max="465" width="15.625" bestFit="1" customWidth="1"/>
    <col min="467" max="467" width="15.625" bestFit="1" customWidth="1"/>
    <col min="469" max="469" width="15.625" bestFit="1" customWidth="1"/>
    <col min="471" max="471" width="15.625" bestFit="1" customWidth="1"/>
    <col min="473" max="473" width="15.625" bestFit="1" customWidth="1"/>
    <col min="475" max="475" width="15.625" bestFit="1" customWidth="1"/>
    <col min="477" max="477" width="15.625" bestFit="1" customWidth="1"/>
    <col min="479" max="479" width="15.625" bestFit="1" customWidth="1"/>
    <col min="481" max="481" width="15.625" bestFit="1" customWidth="1"/>
    <col min="483" max="483" width="15.625" bestFit="1" customWidth="1"/>
    <col min="485" max="485" width="15.625" bestFit="1" customWidth="1"/>
    <col min="487" max="487" width="15.625" bestFit="1" customWidth="1"/>
    <col min="489" max="489" width="15.625" bestFit="1" customWidth="1"/>
    <col min="491" max="491" width="15.625" bestFit="1" customWidth="1"/>
    <col min="493" max="493" width="15.625" bestFit="1" customWidth="1"/>
    <col min="495" max="495" width="15.625" bestFit="1" customWidth="1"/>
    <col min="497" max="497" width="15.625" bestFit="1" customWidth="1"/>
    <col min="499" max="499" width="15.625" bestFit="1" customWidth="1"/>
    <col min="501" max="501" width="15.625" bestFit="1" customWidth="1"/>
    <col min="503" max="503" width="15.625" bestFit="1" customWidth="1"/>
    <col min="505" max="505" width="15.625" bestFit="1" customWidth="1"/>
    <col min="507" max="507" width="15.625" bestFit="1" customWidth="1"/>
    <col min="509" max="509" width="15.625" bestFit="1" customWidth="1"/>
    <col min="511" max="511" width="15.625" bestFit="1" customWidth="1"/>
    <col min="513" max="513" width="15.625" bestFit="1" customWidth="1"/>
    <col min="515" max="515" width="15.625" bestFit="1" customWidth="1"/>
    <col min="517" max="517" width="15.625" bestFit="1" customWidth="1"/>
    <col min="519" max="519" width="15.625" bestFit="1" customWidth="1"/>
    <col min="521" max="521" width="15.625" bestFit="1" customWidth="1"/>
    <col min="523" max="523" width="15.625" bestFit="1" customWidth="1"/>
    <col min="525" max="525" width="15.625" bestFit="1" customWidth="1"/>
    <col min="527" max="527" width="15.625" bestFit="1" customWidth="1"/>
    <col min="529" max="529" width="15.625" bestFit="1" customWidth="1"/>
    <col min="531" max="531" width="15.625" bestFit="1" customWidth="1"/>
    <col min="533" max="533" width="15.625" bestFit="1" customWidth="1"/>
    <col min="535" max="535" width="15.625" bestFit="1" customWidth="1"/>
    <col min="537" max="537" width="15.625" bestFit="1" customWidth="1"/>
    <col min="539" max="539" width="15.625" bestFit="1" customWidth="1"/>
    <col min="541" max="541" width="15.625" bestFit="1" customWidth="1"/>
    <col min="543" max="543" width="15.625" bestFit="1" customWidth="1"/>
    <col min="545" max="545" width="15.625" bestFit="1" customWidth="1"/>
    <col min="547" max="547" width="15.625" bestFit="1" customWidth="1"/>
    <col min="549" max="549" width="15.625" bestFit="1" customWidth="1"/>
    <col min="551" max="551" width="15.625" bestFit="1" customWidth="1"/>
    <col min="553" max="553" width="15.625" bestFit="1" customWidth="1"/>
    <col min="555" max="555" width="15.625" bestFit="1" customWidth="1"/>
    <col min="557" max="557" width="15.625" bestFit="1" customWidth="1"/>
    <col min="559" max="559" width="15.625" bestFit="1" customWidth="1"/>
    <col min="561" max="561" width="15.625" bestFit="1" customWidth="1"/>
    <col min="563" max="563" width="15.625" bestFit="1" customWidth="1"/>
    <col min="565" max="565" width="15.625" bestFit="1" customWidth="1"/>
    <col min="567" max="567" width="15.625" bestFit="1" customWidth="1"/>
    <col min="569" max="569" width="15.625" bestFit="1" customWidth="1"/>
    <col min="571" max="571" width="15.625" bestFit="1" customWidth="1"/>
    <col min="573" max="573" width="15.625" bestFit="1" customWidth="1"/>
    <col min="575" max="575" width="15.625" bestFit="1" customWidth="1"/>
    <col min="577" max="577" width="15.625" bestFit="1" customWidth="1"/>
    <col min="579" max="579" width="15.625" bestFit="1" customWidth="1"/>
    <col min="581" max="581" width="15.625" bestFit="1" customWidth="1"/>
    <col min="583" max="583" width="15.625" bestFit="1" customWidth="1"/>
    <col min="585" max="585" width="15.625" bestFit="1" customWidth="1"/>
    <col min="587" max="587" width="15.625" bestFit="1" customWidth="1"/>
    <col min="589" max="589" width="15.625" bestFit="1" customWidth="1"/>
    <col min="591" max="591" width="15.625" bestFit="1" customWidth="1"/>
    <col min="593" max="593" width="15.625" bestFit="1" customWidth="1"/>
    <col min="595" max="595" width="15.625" bestFit="1" customWidth="1"/>
    <col min="597" max="597" width="15.625" bestFit="1" customWidth="1"/>
    <col min="599" max="599" width="15.625" bestFit="1" customWidth="1"/>
    <col min="601" max="601" width="15.625" bestFit="1" customWidth="1"/>
    <col min="603" max="603" width="15.625" bestFit="1" customWidth="1"/>
    <col min="605" max="605" width="15.625" bestFit="1" customWidth="1"/>
    <col min="607" max="607" width="15.625" bestFit="1" customWidth="1"/>
    <col min="609" max="609" width="15.625" bestFit="1" customWidth="1"/>
    <col min="611" max="611" width="15.625" bestFit="1" customWidth="1"/>
    <col min="613" max="613" width="15.625" bestFit="1" customWidth="1"/>
    <col min="615" max="615" width="15.625" bestFit="1" customWidth="1"/>
    <col min="617" max="617" width="15.625" bestFit="1" customWidth="1"/>
    <col min="619" max="619" width="15.625" bestFit="1" customWidth="1"/>
    <col min="621" max="621" width="15.625" bestFit="1" customWidth="1"/>
    <col min="623" max="623" width="15.625" bestFit="1" customWidth="1"/>
    <col min="625" max="625" width="15.625" bestFit="1" customWidth="1"/>
    <col min="627" max="627" width="15.625" bestFit="1" customWidth="1"/>
    <col min="629" max="629" width="15.625" bestFit="1" customWidth="1"/>
    <col min="631" max="631" width="15.625" bestFit="1" customWidth="1"/>
    <col min="633" max="633" width="15.625" bestFit="1" customWidth="1"/>
    <col min="635" max="635" width="15.625" bestFit="1" customWidth="1"/>
    <col min="637" max="637" width="15.625" bestFit="1" customWidth="1"/>
    <col min="639" max="639" width="15.625" bestFit="1" customWidth="1"/>
    <col min="641" max="641" width="15.625" bestFit="1" customWidth="1"/>
    <col min="643" max="643" width="15.625" bestFit="1" customWidth="1"/>
    <col min="645" max="645" width="15.625" bestFit="1" customWidth="1"/>
    <col min="647" max="647" width="15.625" bestFit="1" customWidth="1"/>
    <col min="649" max="649" width="15.625" bestFit="1" customWidth="1"/>
    <col min="651" max="651" width="15.625" bestFit="1" customWidth="1"/>
    <col min="653" max="653" width="15.625" bestFit="1" customWidth="1"/>
    <col min="655" max="655" width="15.625" bestFit="1" customWidth="1"/>
    <col min="657" max="657" width="15.625" bestFit="1" customWidth="1"/>
    <col min="659" max="659" width="15.625" bestFit="1" customWidth="1"/>
    <col min="661" max="661" width="15.625" bestFit="1" customWidth="1"/>
    <col min="663" max="663" width="15.625" bestFit="1" customWidth="1"/>
    <col min="665" max="665" width="15.625" bestFit="1" customWidth="1"/>
    <col min="667" max="667" width="15.625" bestFit="1" customWidth="1"/>
    <col min="669" max="669" width="15.625" bestFit="1" customWidth="1"/>
    <col min="671" max="671" width="15.625" bestFit="1" customWidth="1"/>
    <col min="673" max="673" width="15.625" bestFit="1" customWidth="1"/>
    <col min="675" max="675" width="15.625" bestFit="1" customWidth="1"/>
    <col min="677" max="677" width="15.625" bestFit="1" customWidth="1"/>
    <col min="679" max="679" width="15.625" bestFit="1" customWidth="1"/>
    <col min="681" max="681" width="15.625" bestFit="1" customWidth="1"/>
    <col min="683" max="683" width="15.625" bestFit="1" customWidth="1"/>
    <col min="685" max="685" width="15.625" bestFit="1" customWidth="1"/>
    <col min="687" max="687" width="15.625" bestFit="1" customWidth="1"/>
    <col min="689" max="689" width="15.625" bestFit="1" customWidth="1"/>
    <col min="691" max="691" width="15.625" bestFit="1" customWidth="1"/>
    <col min="693" max="693" width="15.625" bestFit="1" customWidth="1"/>
    <col min="695" max="695" width="15.625" bestFit="1" customWidth="1"/>
    <col min="697" max="697" width="15.625" bestFit="1" customWidth="1"/>
    <col min="699" max="699" width="15.625" bestFit="1" customWidth="1"/>
    <col min="701" max="701" width="15.625" bestFit="1" customWidth="1"/>
    <col min="703" max="703" width="15.625" bestFit="1" customWidth="1"/>
    <col min="705" max="705" width="15.625" bestFit="1" customWidth="1"/>
    <col min="707" max="707" width="15.625" bestFit="1" customWidth="1"/>
    <col min="709" max="709" width="15.625" bestFit="1" customWidth="1"/>
    <col min="711" max="711" width="15.625" bestFit="1" customWidth="1"/>
    <col min="713" max="713" width="15.625" bestFit="1" customWidth="1"/>
    <col min="715" max="715" width="15.625" bestFit="1" customWidth="1"/>
    <col min="717" max="717" width="15.625" bestFit="1" customWidth="1"/>
    <col min="719" max="719" width="15.625" bestFit="1" customWidth="1"/>
    <col min="721" max="721" width="15.625" bestFit="1" customWidth="1"/>
    <col min="723" max="723" width="15.625" bestFit="1" customWidth="1"/>
    <col min="725" max="725" width="15.625" bestFit="1" customWidth="1"/>
    <col min="727" max="727" width="15.625" bestFit="1" customWidth="1"/>
    <col min="729" max="729" width="15.625" bestFit="1" customWidth="1"/>
    <col min="731" max="731" width="15.625" bestFit="1" customWidth="1"/>
    <col min="733" max="733" width="15.625" bestFit="1" customWidth="1"/>
    <col min="735" max="735" width="15.625" bestFit="1" customWidth="1"/>
    <col min="737" max="737" width="15.625" bestFit="1" customWidth="1"/>
    <col min="739" max="739" width="15.625" bestFit="1" customWidth="1"/>
    <col min="741" max="741" width="15.625" bestFit="1" customWidth="1"/>
    <col min="743" max="743" width="15.625" bestFit="1" customWidth="1"/>
    <col min="745" max="745" width="15.625" bestFit="1" customWidth="1"/>
    <col min="747" max="747" width="15.625" bestFit="1" customWidth="1"/>
    <col min="749" max="749" width="15.625" bestFit="1" customWidth="1"/>
    <col min="751" max="751" width="15.625" bestFit="1" customWidth="1"/>
    <col min="753" max="753" width="15.625" bestFit="1" customWidth="1"/>
    <col min="755" max="755" width="15.625" bestFit="1" customWidth="1"/>
    <col min="757" max="757" width="15.625" bestFit="1" customWidth="1"/>
    <col min="759" max="759" width="15.625" bestFit="1" customWidth="1"/>
    <col min="761" max="761" width="15.625" bestFit="1" customWidth="1"/>
    <col min="763" max="763" width="15.625" bestFit="1" customWidth="1"/>
    <col min="765" max="765" width="15.625" bestFit="1" customWidth="1"/>
    <col min="767" max="767" width="15.625" bestFit="1" customWidth="1"/>
    <col min="769" max="769" width="15.625" bestFit="1" customWidth="1"/>
    <col min="771" max="771" width="15.625" bestFit="1" customWidth="1"/>
    <col min="773" max="773" width="15.625" bestFit="1" customWidth="1"/>
    <col min="775" max="775" width="15.625" bestFit="1" customWidth="1"/>
    <col min="777" max="777" width="15.625" bestFit="1" customWidth="1"/>
    <col min="779" max="779" width="15.625" bestFit="1" customWidth="1"/>
    <col min="781" max="781" width="15.625" bestFit="1" customWidth="1"/>
    <col min="783" max="783" width="15.625" bestFit="1" customWidth="1"/>
    <col min="785" max="785" width="15.625" bestFit="1" customWidth="1"/>
    <col min="787" max="787" width="15.625" bestFit="1" customWidth="1"/>
    <col min="789" max="789" width="15.625" bestFit="1" customWidth="1"/>
    <col min="791" max="791" width="15.625" bestFit="1" customWidth="1"/>
    <col min="793" max="793" width="15.625" bestFit="1" customWidth="1"/>
    <col min="795" max="795" width="15.625" bestFit="1" customWidth="1"/>
    <col min="797" max="797" width="15.625" bestFit="1" customWidth="1"/>
    <col min="799" max="799" width="15.625" bestFit="1" customWidth="1"/>
    <col min="801" max="801" width="15.625" bestFit="1" customWidth="1"/>
    <col min="803" max="803" width="15.625" bestFit="1" customWidth="1"/>
    <col min="805" max="805" width="15.625" bestFit="1" customWidth="1"/>
    <col min="807" max="807" width="15.625" bestFit="1" customWidth="1"/>
    <col min="809" max="809" width="15.625" bestFit="1" customWidth="1"/>
    <col min="811" max="811" width="15.625" bestFit="1" customWidth="1"/>
    <col min="813" max="813" width="15.625" bestFit="1" customWidth="1"/>
    <col min="815" max="815" width="15.625" bestFit="1" customWidth="1"/>
    <col min="817" max="817" width="15.625" bestFit="1" customWidth="1"/>
    <col min="819" max="819" width="15.625" bestFit="1" customWidth="1"/>
    <col min="821" max="821" width="15.625" bestFit="1" customWidth="1"/>
    <col min="823" max="823" width="15.625" bestFit="1" customWidth="1"/>
    <col min="825" max="825" width="15.625" bestFit="1" customWidth="1"/>
    <col min="827" max="827" width="15.625" bestFit="1" customWidth="1"/>
    <col min="829" max="829" width="15.625" bestFit="1" customWidth="1"/>
    <col min="831" max="831" width="15.625" bestFit="1" customWidth="1"/>
    <col min="833" max="833" width="15.625" bestFit="1" customWidth="1"/>
    <col min="835" max="835" width="15.625" bestFit="1" customWidth="1"/>
    <col min="837" max="837" width="15.625" bestFit="1" customWidth="1"/>
    <col min="839" max="839" width="15.625" bestFit="1" customWidth="1"/>
    <col min="841" max="841" width="15.625" bestFit="1" customWidth="1"/>
    <col min="843" max="843" width="15.625" bestFit="1" customWidth="1"/>
    <col min="845" max="845" width="15.625" bestFit="1" customWidth="1"/>
    <col min="847" max="847" width="15.625" bestFit="1" customWidth="1"/>
    <col min="849" max="849" width="15.625" bestFit="1" customWidth="1"/>
    <col min="851" max="851" width="15.625" bestFit="1" customWidth="1"/>
    <col min="853" max="853" width="15.625" bestFit="1" customWidth="1"/>
    <col min="855" max="855" width="15.625" bestFit="1" customWidth="1"/>
    <col min="857" max="857" width="15.625" bestFit="1" customWidth="1"/>
    <col min="859" max="859" width="15.625" bestFit="1" customWidth="1"/>
    <col min="861" max="861" width="15.625" bestFit="1" customWidth="1"/>
    <col min="863" max="863" width="15.625" bestFit="1" customWidth="1"/>
    <col min="865" max="865" width="15.625" bestFit="1" customWidth="1"/>
    <col min="867" max="867" width="15.625" bestFit="1" customWidth="1"/>
    <col min="869" max="869" width="15.625" bestFit="1" customWidth="1"/>
    <col min="871" max="871" width="15.625" bestFit="1" customWidth="1"/>
    <col min="873" max="873" width="15.625" bestFit="1" customWidth="1"/>
    <col min="875" max="875" width="15.625" bestFit="1" customWidth="1"/>
    <col min="877" max="877" width="15.625" bestFit="1" customWidth="1"/>
    <col min="879" max="879" width="15.625" bestFit="1" customWidth="1"/>
    <col min="881" max="881" width="15.625" bestFit="1" customWidth="1"/>
    <col min="883" max="883" width="15.625" bestFit="1" customWidth="1"/>
    <col min="885" max="885" width="15.625" bestFit="1" customWidth="1"/>
    <col min="887" max="887" width="15.625" bestFit="1" customWidth="1"/>
    <col min="889" max="889" width="15.625" bestFit="1" customWidth="1"/>
    <col min="891" max="891" width="15.625" bestFit="1" customWidth="1"/>
    <col min="893" max="893" width="15.625" bestFit="1" customWidth="1"/>
    <col min="895" max="895" width="15.625" bestFit="1" customWidth="1"/>
    <col min="897" max="897" width="15.625" bestFit="1" customWidth="1"/>
    <col min="899" max="899" width="15.625" bestFit="1" customWidth="1"/>
    <col min="901" max="901" width="15.625" bestFit="1" customWidth="1"/>
    <col min="903" max="903" width="15.625" bestFit="1" customWidth="1"/>
    <col min="905" max="905" width="15.625" bestFit="1" customWidth="1"/>
    <col min="907" max="907" width="15.625" bestFit="1" customWidth="1"/>
    <col min="909" max="909" width="15.625" bestFit="1" customWidth="1"/>
    <col min="911" max="911" width="15.625" bestFit="1" customWidth="1"/>
    <col min="913" max="913" width="15.625" bestFit="1" customWidth="1"/>
    <col min="915" max="915" width="15.625" bestFit="1" customWidth="1"/>
    <col min="917" max="917" width="15.625" bestFit="1" customWidth="1"/>
    <col min="919" max="919" width="15.625" bestFit="1" customWidth="1"/>
    <col min="921" max="921" width="15.625" bestFit="1" customWidth="1"/>
    <col min="923" max="923" width="15.625" bestFit="1" customWidth="1"/>
    <col min="925" max="925" width="15.625" bestFit="1" customWidth="1"/>
    <col min="927" max="927" width="15.625" bestFit="1" customWidth="1"/>
    <col min="929" max="929" width="15.625" bestFit="1" customWidth="1"/>
    <col min="931" max="931" width="15.625" bestFit="1" customWidth="1"/>
    <col min="933" max="933" width="15.625" bestFit="1" customWidth="1"/>
    <col min="935" max="935" width="15.625" bestFit="1" customWidth="1"/>
    <col min="937" max="937" width="15.625" bestFit="1" customWidth="1"/>
    <col min="939" max="939" width="15.625" bestFit="1" customWidth="1"/>
    <col min="941" max="941" width="15.625" bestFit="1" customWidth="1"/>
    <col min="943" max="943" width="15.625" bestFit="1" customWidth="1"/>
    <col min="945" max="945" width="15.625" bestFit="1" customWidth="1"/>
    <col min="947" max="947" width="15.625" bestFit="1" customWidth="1"/>
    <col min="949" max="949" width="15.625" bestFit="1" customWidth="1"/>
    <col min="951" max="951" width="15.625" bestFit="1" customWidth="1"/>
    <col min="953" max="953" width="15.625" bestFit="1" customWidth="1"/>
    <col min="955" max="955" width="15.625" bestFit="1" customWidth="1"/>
    <col min="957" max="957" width="15.625" bestFit="1" customWidth="1"/>
    <col min="959" max="959" width="15.625" bestFit="1" customWidth="1"/>
    <col min="961" max="961" width="15.625" bestFit="1" customWidth="1"/>
    <col min="963" max="963" width="15.625" bestFit="1" customWidth="1"/>
    <col min="965" max="965" width="15.625" bestFit="1" customWidth="1"/>
    <col min="967" max="967" width="15.625" bestFit="1" customWidth="1"/>
    <col min="969" max="969" width="15.625" bestFit="1" customWidth="1"/>
    <col min="971" max="971" width="15.625" bestFit="1" customWidth="1"/>
    <col min="973" max="973" width="15.625" bestFit="1" customWidth="1"/>
    <col min="975" max="975" width="15.625" bestFit="1" customWidth="1"/>
    <col min="977" max="977" width="15.625" bestFit="1" customWidth="1"/>
    <col min="979" max="979" width="15.625" bestFit="1" customWidth="1"/>
    <col min="981" max="981" width="15.625" bestFit="1" customWidth="1"/>
    <col min="983" max="983" width="15.625" bestFit="1" customWidth="1"/>
    <col min="985" max="985" width="15.625" bestFit="1" customWidth="1"/>
    <col min="987" max="987" width="15.625" bestFit="1" customWidth="1"/>
    <col min="989" max="989" width="15.625" bestFit="1" customWidth="1"/>
    <col min="991" max="991" width="15.625" bestFit="1" customWidth="1"/>
    <col min="993" max="993" width="15.625" bestFit="1" customWidth="1"/>
    <col min="995" max="995" width="15.625" bestFit="1" customWidth="1"/>
    <col min="997" max="997" width="15.625" bestFit="1" customWidth="1"/>
    <col min="999" max="999" width="15.625" bestFit="1" customWidth="1"/>
    <col min="1001" max="1001" width="15.625" bestFit="1" customWidth="1"/>
    <col min="1003" max="1003" width="15.625" bestFit="1" customWidth="1"/>
    <col min="1005" max="1005" width="15.625" bestFit="1" customWidth="1"/>
    <col min="1007" max="1007" width="15.625" bestFit="1" customWidth="1"/>
    <col min="1009" max="1009" width="15.625" bestFit="1" customWidth="1"/>
    <col min="1011" max="1011" width="15.625" bestFit="1" customWidth="1"/>
    <col min="1013" max="1013" width="15.625" bestFit="1" customWidth="1"/>
    <col min="1015" max="1015" width="15.625" bestFit="1" customWidth="1"/>
    <col min="1017" max="1017" width="15.625" bestFit="1" customWidth="1"/>
    <col min="1019" max="1019" width="15.625" bestFit="1" customWidth="1"/>
    <col min="1021" max="1021" width="15.625" bestFit="1" customWidth="1"/>
    <col min="1023" max="1023" width="15.625" bestFit="1" customWidth="1"/>
    <col min="1025" max="1025" width="15.625" bestFit="1" customWidth="1"/>
    <col min="1027" max="1027" width="15.625" bestFit="1" customWidth="1"/>
    <col min="1029" max="1029" width="15.625" bestFit="1" customWidth="1"/>
    <col min="1031" max="1031" width="15.625" bestFit="1" customWidth="1"/>
    <col min="1033" max="1033" width="15.625" bestFit="1" customWidth="1"/>
    <col min="1035" max="1035" width="15.625" bestFit="1" customWidth="1"/>
    <col min="1037" max="1037" width="15.625" bestFit="1" customWidth="1"/>
    <col min="1039" max="1039" width="15.625" bestFit="1" customWidth="1"/>
    <col min="1041" max="1041" width="15.625" bestFit="1" customWidth="1"/>
    <col min="1043" max="1043" width="15.625" bestFit="1" customWidth="1"/>
    <col min="1045" max="1045" width="15.625" bestFit="1" customWidth="1"/>
    <col min="1047" max="1047" width="15.625" bestFit="1" customWidth="1"/>
    <col min="1049" max="1049" width="15.625" bestFit="1" customWidth="1"/>
    <col min="1051" max="1051" width="15.625" bestFit="1" customWidth="1"/>
    <col min="1053" max="1053" width="15.625" bestFit="1" customWidth="1"/>
    <col min="1055" max="1055" width="15.625" bestFit="1" customWidth="1"/>
    <col min="1057" max="1057" width="15.625" bestFit="1" customWidth="1"/>
    <col min="1059" max="1059" width="15.625" bestFit="1" customWidth="1"/>
    <col min="1061" max="1061" width="15.625" bestFit="1" customWidth="1"/>
    <col min="1063" max="1063" width="15.625" bestFit="1" customWidth="1"/>
    <col min="1065" max="1065" width="15.625" bestFit="1" customWidth="1"/>
    <col min="1067" max="1067" width="15.625" bestFit="1" customWidth="1"/>
    <col min="1069" max="1069" width="15.625" bestFit="1" customWidth="1"/>
    <col min="1071" max="1071" width="15.625" bestFit="1" customWidth="1"/>
    <col min="1073" max="1073" width="15.625" bestFit="1" customWidth="1"/>
    <col min="1075" max="1075" width="15.625" bestFit="1" customWidth="1"/>
    <col min="1077" max="1077" width="15.625" bestFit="1" customWidth="1"/>
    <col min="1079" max="1079" width="15.625" bestFit="1" customWidth="1"/>
    <col min="1081" max="1081" width="15.625" bestFit="1" customWidth="1"/>
    <col min="1083" max="1083" width="15.625" bestFit="1" customWidth="1"/>
    <col min="1085" max="1085" width="15.625" bestFit="1" customWidth="1"/>
    <col min="1087" max="1087" width="15.625" bestFit="1" customWidth="1"/>
    <col min="1089" max="1089" width="15.625" bestFit="1" customWidth="1"/>
    <col min="1091" max="1091" width="15.625" bestFit="1" customWidth="1"/>
    <col min="1093" max="1093" width="15.625" bestFit="1" customWidth="1"/>
    <col min="1095" max="1095" width="15.625" bestFit="1" customWidth="1"/>
    <col min="1097" max="1097" width="15.625" bestFit="1" customWidth="1"/>
    <col min="1099" max="1099" width="15.625" bestFit="1" customWidth="1"/>
    <col min="1101" max="1101" width="15.625" bestFit="1" customWidth="1"/>
    <col min="1103" max="1103" width="15.625" bestFit="1" customWidth="1"/>
    <col min="1105" max="1105" width="15.625" bestFit="1" customWidth="1"/>
    <col min="1107" max="1107" width="15.625" bestFit="1" customWidth="1"/>
    <col min="1109" max="1109" width="15.625" bestFit="1" customWidth="1"/>
    <col min="1111" max="1111" width="15.625" bestFit="1" customWidth="1"/>
    <col min="1113" max="1113" width="15.625" bestFit="1" customWidth="1"/>
    <col min="1115" max="1115" width="15.625" bestFit="1" customWidth="1"/>
    <col min="1117" max="1117" width="15.625" bestFit="1" customWidth="1"/>
    <col min="1119" max="1119" width="15.625" bestFit="1" customWidth="1"/>
    <col min="1121" max="1121" width="15.625" bestFit="1" customWidth="1"/>
    <col min="1123" max="1123" width="15.625" bestFit="1" customWidth="1"/>
    <col min="1125" max="1125" width="15.625" bestFit="1" customWidth="1"/>
    <col min="1127" max="1127" width="15.625" bestFit="1" customWidth="1"/>
    <col min="1129" max="1129" width="15.625" bestFit="1" customWidth="1"/>
    <col min="1131" max="1131" width="15.625" bestFit="1" customWidth="1"/>
    <col min="1133" max="1133" width="15.625" bestFit="1" customWidth="1"/>
    <col min="1135" max="1135" width="15.625" bestFit="1" customWidth="1"/>
    <col min="1137" max="1137" width="15.625" bestFit="1" customWidth="1"/>
    <col min="1139" max="1139" width="15.625" bestFit="1" customWidth="1"/>
    <col min="1141" max="1141" width="15.625" bestFit="1" customWidth="1"/>
    <col min="1143" max="1143" width="15.625" bestFit="1" customWidth="1"/>
    <col min="1145" max="1145" width="15.625" bestFit="1" customWidth="1"/>
    <col min="1147" max="1147" width="15.625" bestFit="1" customWidth="1"/>
    <col min="1149" max="1149" width="15.625" bestFit="1" customWidth="1"/>
    <col min="1151" max="1151" width="15.625" bestFit="1" customWidth="1"/>
    <col min="1153" max="1153" width="15.625" bestFit="1" customWidth="1"/>
    <col min="1155" max="1155" width="15.625" bestFit="1" customWidth="1"/>
    <col min="1157" max="1157" width="15.625" bestFit="1" customWidth="1"/>
    <col min="1159" max="1159" width="15.625" bestFit="1" customWidth="1"/>
    <col min="1161" max="1161" width="15.625" bestFit="1" customWidth="1"/>
    <col min="1163" max="1163" width="15.625" bestFit="1" customWidth="1"/>
    <col min="1165" max="1165" width="15.625" bestFit="1" customWidth="1"/>
    <col min="1167" max="1167" width="15.625" bestFit="1" customWidth="1"/>
    <col min="1169" max="1169" width="15.625" bestFit="1" customWidth="1"/>
    <col min="1171" max="1171" width="15.625" bestFit="1" customWidth="1"/>
    <col min="1173" max="1173" width="15.625" bestFit="1" customWidth="1"/>
    <col min="1175" max="1175" width="15.625" bestFit="1" customWidth="1"/>
    <col min="1177" max="1177" width="15.625" bestFit="1" customWidth="1"/>
    <col min="1179" max="1179" width="15.625" bestFit="1" customWidth="1"/>
    <col min="1181" max="1181" width="15.625" bestFit="1" customWidth="1"/>
    <col min="1183" max="1183" width="15.625" bestFit="1" customWidth="1"/>
    <col min="1185" max="1185" width="15.625" bestFit="1" customWidth="1"/>
    <col min="1187" max="1187" width="15.625" bestFit="1" customWidth="1"/>
    <col min="1189" max="1189" width="15.625" bestFit="1" customWidth="1"/>
    <col min="1191" max="1191" width="15.625" bestFit="1" customWidth="1"/>
    <col min="1193" max="1193" width="15.625" bestFit="1" customWidth="1"/>
    <col min="1195" max="1195" width="15.625" bestFit="1" customWidth="1"/>
    <col min="1197" max="1197" width="15.625" bestFit="1" customWidth="1"/>
    <col min="1199" max="1199" width="15.625" bestFit="1" customWidth="1"/>
    <col min="1201" max="1201" width="15.625" bestFit="1" customWidth="1"/>
    <col min="1203" max="1203" width="15.625" bestFit="1" customWidth="1"/>
    <col min="1205" max="1205" width="15.625" bestFit="1" customWidth="1"/>
    <col min="1207" max="1207" width="15.625" bestFit="1" customWidth="1"/>
    <col min="1209" max="1209" width="15.625" bestFit="1" customWidth="1"/>
    <col min="1211" max="1211" width="15.625" bestFit="1" customWidth="1"/>
    <col min="1213" max="1213" width="15.625" bestFit="1" customWidth="1"/>
    <col min="1215" max="1215" width="15.625" bestFit="1" customWidth="1"/>
    <col min="1217" max="1217" width="15.625" bestFit="1" customWidth="1"/>
    <col min="1219" max="1219" width="15.625" bestFit="1" customWidth="1"/>
    <col min="1221" max="1221" width="15.625" bestFit="1" customWidth="1"/>
    <col min="1223" max="1223" width="15.625" bestFit="1" customWidth="1"/>
    <col min="1225" max="1225" width="15.625" bestFit="1" customWidth="1"/>
    <col min="1227" max="1227" width="15.625" bestFit="1" customWidth="1"/>
    <col min="1229" max="1229" width="15.625" bestFit="1" customWidth="1"/>
    <col min="1231" max="1231" width="15.625" bestFit="1" customWidth="1"/>
    <col min="1233" max="1233" width="15.625" bestFit="1" customWidth="1"/>
    <col min="1235" max="1235" width="15.625" bestFit="1" customWidth="1"/>
    <col min="1237" max="1237" width="15.625" bestFit="1" customWidth="1"/>
    <col min="1239" max="1239" width="15.625" bestFit="1" customWidth="1"/>
    <col min="1241" max="1241" width="15.625" bestFit="1" customWidth="1"/>
    <col min="1243" max="1243" width="15.625" bestFit="1" customWidth="1"/>
    <col min="1245" max="1245" width="15.625" bestFit="1" customWidth="1"/>
    <col min="1247" max="1247" width="15.625" bestFit="1" customWidth="1"/>
    <col min="1249" max="1249" width="15.625" bestFit="1" customWidth="1"/>
    <col min="1251" max="1251" width="15.625" bestFit="1" customWidth="1"/>
    <col min="1253" max="1253" width="15.625" bestFit="1" customWidth="1"/>
    <col min="1255" max="1255" width="15.625" bestFit="1" customWidth="1"/>
    <col min="1257" max="1257" width="15.625" bestFit="1" customWidth="1"/>
    <col min="1259" max="1259" width="15.625" bestFit="1" customWidth="1"/>
    <col min="1261" max="1261" width="15.625" bestFit="1" customWidth="1"/>
    <col min="1263" max="1263" width="15.625" bestFit="1" customWidth="1"/>
    <col min="1265" max="1265" width="15.625" bestFit="1" customWidth="1"/>
    <col min="1267" max="1267" width="15.625" bestFit="1" customWidth="1"/>
    <col min="1269" max="1269" width="15.625" bestFit="1" customWidth="1"/>
    <col min="1271" max="1271" width="15.625" bestFit="1" customWidth="1"/>
    <col min="1273" max="1273" width="15.625" bestFit="1" customWidth="1"/>
    <col min="1275" max="1275" width="15.625" bestFit="1" customWidth="1"/>
    <col min="1277" max="1277" width="15.625" bestFit="1" customWidth="1"/>
    <col min="1279" max="1279" width="15.625" bestFit="1" customWidth="1"/>
    <col min="1281" max="1281" width="15.625" bestFit="1" customWidth="1"/>
    <col min="1283" max="1283" width="15.625" bestFit="1" customWidth="1"/>
    <col min="1285" max="1285" width="15.625" bestFit="1" customWidth="1"/>
    <col min="1287" max="1287" width="15.625" bestFit="1" customWidth="1"/>
    <col min="1289" max="1289" width="15.625" bestFit="1" customWidth="1"/>
    <col min="1291" max="1291" width="15.625" bestFit="1" customWidth="1"/>
    <col min="1293" max="1293" width="15.625" bestFit="1" customWidth="1"/>
    <col min="1295" max="1295" width="15.625" bestFit="1" customWidth="1"/>
    <col min="1297" max="1297" width="15.625" bestFit="1" customWidth="1"/>
    <col min="1299" max="1299" width="15.625" bestFit="1" customWidth="1"/>
    <col min="1301" max="1301" width="15.625" bestFit="1" customWidth="1"/>
    <col min="1303" max="1303" width="15.625" bestFit="1" customWidth="1"/>
    <col min="1305" max="1305" width="15.625" bestFit="1" customWidth="1"/>
    <col min="1307" max="1307" width="15.625" bestFit="1" customWidth="1"/>
    <col min="1309" max="1309" width="15.625" bestFit="1" customWidth="1"/>
    <col min="1311" max="1311" width="15.625" bestFit="1" customWidth="1"/>
    <col min="1313" max="1313" width="15.625" bestFit="1" customWidth="1"/>
    <col min="1315" max="1315" width="15.625" bestFit="1" customWidth="1"/>
    <col min="1317" max="1317" width="15.625" bestFit="1" customWidth="1"/>
    <col min="1319" max="1319" width="15.625" bestFit="1" customWidth="1"/>
    <col min="1321" max="1321" width="15.625" bestFit="1" customWidth="1"/>
    <col min="1323" max="1323" width="15.625" bestFit="1" customWidth="1"/>
    <col min="1325" max="1325" width="15.625" bestFit="1" customWidth="1"/>
    <col min="1327" max="1327" width="15.625" bestFit="1" customWidth="1"/>
    <col min="1329" max="1329" width="15.625" bestFit="1" customWidth="1"/>
    <col min="1331" max="1331" width="15.625" bestFit="1" customWidth="1"/>
    <col min="1333" max="1333" width="15.625" bestFit="1" customWidth="1"/>
    <col min="1335" max="1335" width="15.625" bestFit="1" customWidth="1"/>
    <col min="1337" max="1337" width="15.625" bestFit="1" customWidth="1"/>
    <col min="1339" max="1339" width="15.625" bestFit="1" customWidth="1"/>
    <col min="1341" max="1341" width="15.625" bestFit="1" customWidth="1"/>
    <col min="1343" max="1343" width="15.625" bestFit="1" customWidth="1"/>
    <col min="1345" max="1345" width="15.625" bestFit="1" customWidth="1"/>
    <col min="1347" max="1347" width="15.625" bestFit="1" customWidth="1"/>
    <col min="1349" max="1349" width="15.625" bestFit="1" customWidth="1"/>
    <col min="1351" max="1351" width="15.625" bestFit="1" customWidth="1"/>
    <col min="1353" max="1353" width="15.625" bestFit="1" customWidth="1"/>
    <col min="1355" max="1355" width="15.625" bestFit="1" customWidth="1"/>
    <col min="1357" max="1357" width="15.625" bestFit="1" customWidth="1"/>
    <col min="1359" max="1359" width="15.625" bestFit="1" customWidth="1"/>
    <col min="1361" max="1361" width="15.625" bestFit="1" customWidth="1"/>
    <col min="1363" max="1363" width="15.625" bestFit="1" customWidth="1"/>
    <col min="1365" max="1365" width="15.625" bestFit="1" customWidth="1"/>
    <col min="1367" max="1367" width="15.625" bestFit="1" customWidth="1"/>
    <col min="1369" max="1369" width="15.625" bestFit="1" customWidth="1"/>
    <col min="1371" max="1371" width="15.625" bestFit="1" customWidth="1"/>
    <col min="1373" max="1373" width="15.625" bestFit="1" customWidth="1"/>
    <col min="1375" max="1375" width="15.625" bestFit="1" customWidth="1"/>
    <col min="1377" max="1377" width="15.625" bestFit="1" customWidth="1"/>
    <col min="1379" max="1379" width="15.625" bestFit="1" customWidth="1"/>
    <col min="1381" max="1381" width="15.625" bestFit="1" customWidth="1"/>
    <col min="1383" max="1383" width="15.625" bestFit="1" customWidth="1"/>
    <col min="1385" max="1385" width="15.625" bestFit="1" customWidth="1"/>
    <col min="1387" max="1387" width="15.625" bestFit="1" customWidth="1"/>
    <col min="1389" max="1389" width="15.625" bestFit="1" customWidth="1"/>
    <col min="1391" max="1391" width="15.625" bestFit="1" customWidth="1"/>
    <col min="1393" max="1393" width="15.625" bestFit="1" customWidth="1"/>
    <col min="1395" max="1395" width="15.625" bestFit="1" customWidth="1"/>
    <col min="1397" max="1397" width="15.625" bestFit="1" customWidth="1"/>
    <col min="1399" max="1399" width="15.625" bestFit="1" customWidth="1"/>
    <col min="1401" max="1401" width="15.625" bestFit="1" customWidth="1"/>
    <col min="1403" max="1403" width="15.625" bestFit="1" customWidth="1"/>
    <col min="1405" max="1405" width="15.625" bestFit="1" customWidth="1"/>
    <col min="1407" max="1407" width="15.625" bestFit="1" customWidth="1"/>
    <col min="1409" max="1409" width="15.625" bestFit="1" customWidth="1"/>
    <col min="1411" max="1411" width="15.625" bestFit="1" customWidth="1"/>
    <col min="1413" max="1413" width="15.625" bestFit="1" customWidth="1"/>
    <col min="1415" max="1415" width="15.625" bestFit="1" customWidth="1"/>
    <col min="1417" max="1417" width="15.625" bestFit="1" customWidth="1"/>
    <col min="1419" max="1419" width="15.625" bestFit="1" customWidth="1"/>
    <col min="1421" max="1421" width="15.625" bestFit="1" customWidth="1"/>
    <col min="1423" max="1423" width="15.625" bestFit="1" customWidth="1"/>
    <col min="1425" max="1425" width="15.625" bestFit="1" customWidth="1"/>
    <col min="1427" max="1427" width="15.625" bestFit="1" customWidth="1"/>
    <col min="1429" max="1429" width="15.625" bestFit="1" customWidth="1"/>
    <col min="1431" max="1431" width="15.625" bestFit="1" customWidth="1"/>
    <col min="1433" max="1433" width="15.625" bestFit="1" customWidth="1"/>
    <col min="1435" max="1435" width="15.625" bestFit="1" customWidth="1"/>
    <col min="1437" max="1437" width="15.625" bestFit="1" customWidth="1"/>
    <col min="1439" max="1439" width="15.625" bestFit="1" customWidth="1"/>
    <col min="1441" max="1441" width="15.625" bestFit="1" customWidth="1"/>
    <col min="1443" max="1443" width="15.625" bestFit="1" customWidth="1"/>
    <col min="1445" max="1445" width="15.625" bestFit="1" customWidth="1"/>
    <col min="1447" max="1447" width="15.625" bestFit="1" customWidth="1"/>
    <col min="1449" max="1449" width="15.625" bestFit="1" customWidth="1"/>
    <col min="1451" max="1451" width="15.625" bestFit="1" customWidth="1"/>
    <col min="1453" max="1453" width="15.625" bestFit="1" customWidth="1"/>
    <col min="1455" max="1455" width="15.625" bestFit="1" customWidth="1"/>
    <col min="1457" max="1457" width="15.625" bestFit="1" customWidth="1"/>
    <col min="1459" max="1459" width="15.625" bestFit="1" customWidth="1"/>
    <col min="1461" max="1461" width="15.625" bestFit="1" customWidth="1"/>
    <col min="1463" max="1463" width="15.625" bestFit="1" customWidth="1"/>
    <col min="1465" max="1465" width="15.625" bestFit="1" customWidth="1"/>
    <col min="1467" max="1467" width="15.625" bestFit="1" customWidth="1"/>
    <col min="1469" max="1469" width="15.625" bestFit="1" customWidth="1"/>
    <col min="1471" max="1471" width="15.625" bestFit="1" customWidth="1"/>
    <col min="1473" max="1473" width="15.625" bestFit="1" customWidth="1"/>
    <col min="1475" max="1475" width="15.625" bestFit="1" customWidth="1"/>
    <col min="1477" max="1477" width="15.625" bestFit="1" customWidth="1"/>
    <col min="1479" max="1479" width="15.625" bestFit="1" customWidth="1"/>
    <col min="1481" max="1481" width="15.625" bestFit="1" customWidth="1"/>
    <col min="1483" max="1483" width="15.625" bestFit="1" customWidth="1"/>
    <col min="1485" max="1485" width="15.625" bestFit="1" customWidth="1"/>
    <col min="1487" max="1487" width="15.625" bestFit="1" customWidth="1"/>
    <col min="1489" max="1489" width="15.625" bestFit="1" customWidth="1"/>
    <col min="1491" max="1491" width="15.625" bestFit="1" customWidth="1"/>
    <col min="1493" max="1493" width="15.625" bestFit="1" customWidth="1"/>
    <col min="1495" max="1495" width="15.625" bestFit="1" customWidth="1"/>
    <col min="1497" max="1497" width="15.625" bestFit="1" customWidth="1"/>
    <col min="1499" max="1499" width="15.625" bestFit="1" customWidth="1"/>
    <col min="1501" max="1501" width="15.625" bestFit="1" customWidth="1"/>
    <col min="1503" max="1503" width="15.625" bestFit="1" customWidth="1"/>
    <col min="1505" max="1505" width="15.625" bestFit="1" customWidth="1"/>
    <col min="1507" max="1507" width="15.625" bestFit="1" customWidth="1"/>
    <col min="1509" max="1509" width="15.625" bestFit="1" customWidth="1"/>
    <col min="1511" max="1511" width="15.625" bestFit="1" customWidth="1"/>
    <col min="1513" max="1513" width="15.625" bestFit="1" customWidth="1"/>
    <col min="1515" max="1515" width="15.625" bestFit="1" customWidth="1"/>
    <col min="1517" max="1517" width="15.625" bestFit="1" customWidth="1"/>
    <col min="1519" max="1519" width="15.625" bestFit="1" customWidth="1"/>
    <col min="1521" max="1521" width="15.625" bestFit="1" customWidth="1"/>
    <col min="1523" max="1523" width="15.625" bestFit="1" customWidth="1"/>
    <col min="1525" max="1525" width="15.625" bestFit="1" customWidth="1"/>
    <col min="1527" max="1527" width="15.625" bestFit="1" customWidth="1"/>
    <col min="1529" max="1529" width="15.625" bestFit="1" customWidth="1"/>
    <col min="1531" max="1531" width="15.625" bestFit="1" customWidth="1"/>
    <col min="1533" max="1533" width="15.625" bestFit="1" customWidth="1"/>
    <col min="1535" max="1535" width="15.625" bestFit="1" customWidth="1"/>
    <col min="1537" max="1537" width="15.625" bestFit="1" customWidth="1"/>
    <col min="1539" max="1539" width="15.625" bestFit="1" customWidth="1"/>
    <col min="1541" max="1541" width="15.625" bestFit="1" customWidth="1"/>
    <col min="1543" max="1543" width="15.625" bestFit="1" customWidth="1"/>
    <col min="1545" max="1545" width="15.625" bestFit="1" customWidth="1"/>
    <col min="1547" max="1547" width="15.625" bestFit="1" customWidth="1"/>
    <col min="1549" max="1549" width="15.625" bestFit="1" customWidth="1"/>
    <col min="1551" max="1551" width="15.625" bestFit="1" customWidth="1"/>
    <col min="1553" max="1553" width="15.625" bestFit="1" customWidth="1"/>
    <col min="1555" max="1555" width="15.625" bestFit="1" customWidth="1"/>
    <col min="1557" max="1557" width="15.625" bestFit="1" customWidth="1"/>
    <col min="1559" max="1559" width="15.625" bestFit="1" customWidth="1"/>
    <col min="1561" max="1561" width="15.625" bestFit="1" customWidth="1"/>
    <col min="1563" max="1563" width="15.625" bestFit="1" customWidth="1"/>
    <col min="1565" max="1565" width="15.625" bestFit="1" customWidth="1"/>
    <col min="1567" max="1567" width="15.625" bestFit="1" customWidth="1"/>
    <col min="1569" max="1569" width="15.625" bestFit="1" customWidth="1"/>
    <col min="1571" max="1571" width="15.625" bestFit="1" customWidth="1"/>
    <col min="1573" max="1573" width="15.625" bestFit="1" customWidth="1"/>
    <col min="1575" max="1575" width="15.625" bestFit="1" customWidth="1"/>
    <col min="1577" max="1577" width="15.625" bestFit="1" customWidth="1"/>
    <col min="1579" max="1579" width="15.625" bestFit="1" customWidth="1"/>
    <col min="1581" max="1581" width="15.625" bestFit="1" customWidth="1"/>
    <col min="1583" max="1583" width="15.625" bestFit="1" customWidth="1"/>
    <col min="1585" max="1585" width="15.625" bestFit="1" customWidth="1"/>
    <col min="1587" max="1587" width="15.625" bestFit="1" customWidth="1"/>
    <col min="1589" max="1589" width="15.625" bestFit="1" customWidth="1"/>
    <col min="1591" max="1591" width="15.625" bestFit="1" customWidth="1"/>
    <col min="1593" max="1593" width="15.625" bestFit="1" customWidth="1"/>
    <col min="1595" max="1595" width="15.625" bestFit="1" customWidth="1"/>
    <col min="1597" max="1597" width="15.625" bestFit="1" customWidth="1"/>
    <col min="1599" max="1599" width="15.625" bestFit="1" customWidth="1"/>
    <col min="1601" max="1601" width="15.625" bestFit="1" customWidth="1"/>
    <col min="1603" max="1603" width="15.625" bestFit="1" customWidth="1"/>
    <col min="1605" max="1605" width="15.625" bestFit="1" customWidth="1"/>
    <col min="1607" max="1607" width="15.625" bestFit="1" customWidth="1"/>
    <col min="1609" max="1609" width="15.625" bestFit="1" customWidth="1"/>
    <col min="1611" max="1611" width="15.625" bestFit="1" customWidth="1"/>
    <col min="1613" max="1613" width="15.625" bestFit="1" customWidth="1"/>
    <col min="1615" max="1615" width="15.625" bestFit="1" customWidth="1"/>
    <col min="1617" max="1617" width="15.625" bestFit="1" customWidth="1"/>
    <col min="1619" max="1619" width="15.625" bestFit="1" customWidth="1"/>
    <col min="1621" max="1621" width="15.625" bestFit="1" customWidth="1"/>
    <col min="1623" max="1623" width="15.625" bestFit="1" customWidth="1"/>
    <col min="1625" max="1625" width="15.625" bestFit="1" customWidth="1"/>
    <col min="1627" max="1627" width="15.625" bestFit="1" customWidth="1"/>
    <col min="1629" max="1629" width="15.625" bestFit="1" customWidth="1"/>
    <col min="1631" max="1631" width="15.625" bestFit="1" customWidth="1"/>
    <col min="1633" max="1633" width="15.625" bestFit="1" customWidth="1"/>
    <col min="1635" max="1635" width="15.625" bestFit="1" customWidth="1"/>
    <col min="1637" max="1637" width="15.625" bestFit="1" customWidth="1"/>
    <col min="1639" max="1639" width="15.625" bestFit="1" customWidth="1"/>
    <col min="1641" max="1641" width="15.625" bestFit="1" customWidth="1"/>
    <col min="1643" max="1643" width="15.625" bestFit="1" customWidth="1"/>
    <col min="1645" max="1645" width="15.625" bestFit="1" customWidth="1"/>
    <col min="1647" max="1647" width="15.625" bestFit="1" customWidth="1"/>
    <col min="1649" max="1649" width="15.625" bestFit="1" customWidth="1"/>
    <col min="1651" max="1651" width="15.625" bestFit="1" customWidth="1"/>
    <col min="1653" max="1653" width="15.625" bestFit="1" customWidth="1"/>
    <col min="1655" max="1655" width="15.625" bestFit="1" customWidth="1"/>
    <col min="1657" max="1657" width="15.625" bestFit="1" customWidth="1"/>
    <col min="1659" max="1659" width="15.625" bestFit="1" customWidth="1"/>
    <col min="1661" max="1661" width="15.625" bestFit="1" customWidth="1"/>
    <col min="1663" max="1663" width="15.625" bestFit="1" customWidth="1"/>
    <col min="1665" max="1665" width="15.625" bestFit="1" customWidth="1"/>
    <col min="1667" max="1667" width="15.625" bestFit="1" customWidth="1"/>
    <col min="1669" max="1669" width="15.625" bestFit="1" customWidth="1"/>
    <col min="1671" max="1671" width="15.625" bestFit="1" customWidth="1"/>
    <col min="1673" max="1673" width="15.625" bestFit="1" customWidth="1"/>
    <col min="1675" max="1675" width="15.625" bestFit="1" customWidth="1"/>
    <col min="1677" max="1677" width="15.625" bestFit="1" customWidth="1"/>
    <col min="1679" max="1679" width="15.625" bestFit="1" customWidth="1"/>
    <col min="1681" max="1681" width="15.625" bestFit="1" customWidth="1"/>
    <col min="1683" max="1683" width="15.625" bestFit="1" customWidth="1"/>
    <col min="1685" max="1685" width="15.625" bestFit="1" customWidth="1"/>
    <col min="1687" max="1687" width="15.625" bestFit="1" customWidth="1"/>
    <col min="1689" max="1689" width="15.625" bestFit="1" customWidth="1"/>
    <col min="1691" max="1691" width="15.625" bestFit="1" customWidth="1"/>
    <col min="1693" max="1693" width="15.625" bestFit="1" customWidth="1"/>
    <col min="1695" max="1695" width="15.625" bestFit="1" customWidth="1"/>
    <col min="1697" max="1697" width="15.625" bestFit="1" customWidth="1"/>
    <col min="1699" max="1699" width="15.625" bestFit="1" customWidth="1"/>
    <col min="1701" max="1701" width="15.625" bestFit="1" customWidth="1"/>
    <col min="1703" max="1703" width="15.625" bestFit="1" customWidth="1"/>
    <col min="1705" max="1705" width="15.625" bestFit="1" customWidth="1"/>
    <col min="1707" max="1707" width="15.625" bestFit="1" customWidth="1"/>
    <col min="1709" max="1709" width="15.625" bestFit="1" customWidth="1"/>
    <col min="1711" max="1711" width="15.625" bestFit="1" customWidth="1"/>
    <col min="1713" max="1713" width="15.625" bestFit="1" customWidth="1"/>
    <col min="1715" max="1715" width="15.625" bestFit="1" customWidth="1"/>
    <col min="1717" max="1717" width="15.625" bestFit="1" customWidth="1"/>
    <col min="1719" max="1719" width="15.625" bestFit="1" customWidth="1"/>
    <col min="1721" max="1721" width="15.625" bestFit="1" customWidth="1"/>
    <col min="1723" max="1723" width="15.625" bestFit="1" customWidth="1"/>
    <col min="1725" max="1725" width="15.625" bestFit="1" customWidth="1"/>
    <col min="1727" max="1727" width="15.625" bestFit="1" customWidth="1"/>
    <col min="1729" max="1729" width="15.625" bestFit="1" customWidth="1"/>
    <col min="1731" max="1731" width="15.625" bestFit="1" customWidth="1"/>
    <col min="1733" max="1733" width="15.625" bestFit="1" customWidth="1"/>
    <col min="1735" max="1735" width="15.625" bestFit="1" customWidth="1"/>
    <col min="1737" max="1737" width="15.625" bestFit="1" customWidth="1"/>
    <col min="1739" max="1739" width="15.625" bestFit="1" customWidth="1"/>
    <col min="1741" max="1741" width="15.625" bestFit="1" customWidth="1"/>
    <col min="1743" max="1743" width="15.625" bestFit="1" customWidth="1"/>
    <col min="1745" max="1745" width="15.625" bestFit="1" customWidth="1"/>
    <col min="1747" max="1747" width="15.625" bestFit="1" customWidth="1"/>
    <col min="1749" max="1749" width="15.625" bestFit="1" customWidth="1"/>
    <col min="1751" max="1751" width="15.625" bestFit="1" customWidth="1"/>
    <col min="1753" max="1753" width="15.625" bestFit="1" customWidth="1"/>
    <col min="1755" max="1755" width="15.625" bestFit="1" customWidth="1"/>
    <col min="1757" max="1757" width="15.625" bestFit="1" customWidth="1"/>
    <col min="1759" max="1759" width="15.625" bestFit="1" customWidth="1"/>
    <col min="1761" max="1761" width="15.625" bestFit="1" customWidth="1"/>
    <col min="1763" max="1763" width="15.625" bestFit="1" customWidth="1"/>
    <col min="1765" max="1765" width="15.625" bestFit="1" customWidth="1"/>
    <col min="1767" max="1767" width="15.625" bestFit="1" customWidth="1"/>
    <col min="1769" max="1769" width="15.625" bestFit="1" customWidth="1"/>
    <col min="1771" max="1771" width="15.625" bestFit="1" customWidth="1"/>
    <col min="1773" max="1773" width="15.625" bestFit="1" customWidth="1"/>
    <col min="1775" max="1775" width="15.625" bestFit="1" customWidth="1"/>
    <col min="1777" max="1777" width="15.625" bestFit="1" customWidth="1"/>
    <col min="1779" max="1779" width="15.625" bestFit="1" customWidth="1"/>
    <col min="1781" max="1781" width="15.625" bestFit="1" customWidth="1"/>
    <col min="1783" max="1783" width="15.625" bestFit="1" customWidth="1"/>
    <col min="1785" max="1785" width="15.625" bestFit="1" customWidth="1"/>
    <col min="1787" max="1787" width="15.625" bestFit="1" customWidth="1"/>
    <col min="1789" max="1789" width="15.625" bestFit="1" customWidth="1"/>
    <col min="1791" max="1791" width="15.625" bestFit="1" customWidth="1"/>
    <col min="1793" max="1793" width="15.625" bestFit="1" customWidth="1"/>
    <col min="1795" max="1795" width="15.625" bestFit="1" customWidth="1"/>
    <col min="1797" max="1797" width="15.625" bestFit="1" customWidth="1"/>
    <col min="1799" max="1799" width="15.625" bestFit="1" customWidth="1"/>
    <col min="1801" max="1801" width="15.625" bestFit="1" customWidth="1"/>
    <col min="1803" max="1803" width="15.625" bestFit="1" customWidth="1"/>
    <col min="1805" max="1805" width="15.625" bestFit="1" customWidth="1"/>
    <col min="1807" max="1807" width="15.625" bestFit="1" customWidth="1"/>
    <col min="1809" max="1809" width="15.625" bestFit="1" customWidth="1"/>
    <col min="1811" max="1811" width="15.625" bestFit="1" customWidth="1"/>
    <col min="1813" max="1813" width="15.625" bestFit="1" customWidth="1"/>
    <col min="1815" max="1815" width="15.625" bestFit="1" customWidth="1"/>
    <col min="1817" max="1817" width="15.625" bestFit="1" customWidth="1"/>
    <col min="1819" max="1819" width="15.625" bestFit="1" customWidth="1"/>
    <col min="1821" max="1821" width="15.625" bestFit="1" customWidth="1"/>
    <col min="1823" max="1823" width="15.625" bestFit="1" customWidth="1"/>
    <col min="1825" max="1825" width="15.625" bestFit="1" customWidth="1"/>
    <col min="1827" max="1827" width="15.625" bestFit="1" customWidth="1"/>
    <col min="1829" max="1829" width="15.625" bestFit="1" customWidth="1"/>
    <col min="1831" max="1831" width="15.625" bestFit="1" customWidth="1"/>
    <col min="1833" max="1833" width="15.625" bestFit="1" customWidth="1"/>
    <col min="1835" max="1835" width="15.625" bestFit="1" customWidth="1"/>
    <col min="1837" max="1837" width="15.625" bestFit="1" customWidth="1"/>
    <col min="1839" max="1839" width="15.625" bestFit="1" customWidth="1"/>
    <col min="1841" max="1841" width="15.625" bestFit="1" customWidth="1"/>
    <col min="1843" max="1843" width="15.625" bestFit="1" customWidth="1"/>
    <col min="1845" max="1845" width="15.625" bestFit="1" customWidth="1"/>
    <col min="1847" max="1847" width="15.625" bestFit="1" customWidth="1"/>
    <col min="1849" max="1849" width="15.625" bestFit="1" customWidth="1"/>
    <col min="1851" max="1851" width="15.625" bestFit="1" customWidth="1"/>
    <col min="1853" max="1853" width="15.625" bestFit="1" customWidth="1"/>
    <col min="1855" max="1855" width="15.625" bestFit="1" customWidth="1"/>
    <col min="1857" max="1857" width="15.625" bestFit="1" customWidth="1"/>
    <col min="1859" max="1859" width="15.625" bestFit="1" customWidth="1"/>
    <col min="1861" max="1861" width="15.625" bestFit="1" customWidth="1"/>
    <col min="1863" max="1863" width="15.625" bestFit="1" customWidth="1"/>
    <col min="1865" max="1865" width="15.625" bestFit="1" customWidth="1"/>
    <col min="1867" max="1867" width="15.625" bestFit="1" customWidth="1"/>
    <col min="1869" max="1869" width="15.625" bestFit="1" customWidth="1"/>
    <col min="1871" max="1871" width="15.625" bestFit="1" customWidth="1"/>
    <col min="1873" max="1873" width="15.625" bestFit="1" customWidth="1"/>
    <col min="1875" max="1875" width="15.625" bestFit="1" customWidth="1"/>
    <col min="1877" max="1877" width="15.625" bestFit="1" customWidth="1"/>
    <col min="1879" max="1879" width="15.625" bestFit="1" customWidth="1"/>
    <col min="1881" max="1881" width="15.625" bestFit="1" customWidth="1"/>
    <col min="1883" max="1883" width="15.625" bestFit="1" customWidth="1"/>
    <col min="1885" max="1885" width="15.625" bestFit="1" customWidth="1"/>
    <col min="1887" max="1887" width="15.625" bestFit="1" customWidth="1"/>
    <col min="1889" max="1889" width="15.625" bestFit="1" customWidth="1"/>
    <col min="1891" max="1891" width="15.625" bestFit="1" customWidth="1"/>
    <col min="1893" max="1893" width="15.625" bestFit="1" customWidth="1"/>
    <col min="1895" max="1895" width="15.625" bestFit="1" customWidth="1"/>
    <col min="1897" max="1897" width="15.625" bestFit="1" customWidth="1"/>
    <col min="1899" max="1899" width="15.625" bestFit="1" customWidth="1"/>
    <col min="1901" max="1901" width="15.625" bestFit="1" customWidth="1"/>
    <col min="1903" max="1903" width="15.625" bestFit="1" customWidth="1"/>
    <col min="1905" max="1905" width="15.625" bestFit="1" customWidth="1"/>
    <col min="1907" max="1907" width="15.625" bestFit="1" customWidth="1"/>
    <col min="1909" max="1909" width="15.625" bestFit="1" customWidth="1"/>
    <col min="1911" max="1911" width="15.625" bestFit="1" customWidth="1"/>
    <col min="1913" max="1913" width="15.625" bestFit="1" customWidth="1"/>
    <col min="1915" max="1915" width="15.625" bestFit="1" customWidth="1"/>
    <col min="1917" max="1917" width="15.625" bestFit="1" customWidth="1"/>
    <col min="1919" max="1919" width="15.625" bestFit="1" customWidth="1"/>
    <col min="1921" max="1921" width="15.625" bestFit="1" customWidth="1"/>
    <col min="1923" max="1923" width="15.625" bestFit="1" customWidth="1"/>
    <col min="1925" max="1925" width="15.625" bestFit="1" customWidth="1"/>
    <col min="1927" max="1927" width="15.625" bestFit="1" customWidth="1"/>
    <col min="1929" max="1929" width="15.625" bestFit="1" customWidth="1"/>
    <col min="1931" max="1931" width="15.625" bestFit="1" customWidth="1"/>
    <col min="1933" max="1933" width="15.625" bestFit="1" customWidth="1"/>
    <col min="1935" max="1935" width="15.625" bestFit="1" customWidth="1"/>
    <col min="1937" max="1937" width="15.625" bestFit="1" customWidth="1"/>
    <col min="1939" max="1939" width="15.625" bestFit="1" customWidth="1"/>
    <col min="1941" max="1941" width="15.625" bestFit="1" customWidth="1"/>
    <col min="1943" max="1943" width="15.625" bestFit="1" customWidth="1"/>
    <col min="1945" max="1945" width="15.625" bestFit="1" customWidth="1"/>
    <col min="1947" max="1947" width="15.625" bestFit="1" customWidth="1"/>
    <col min="1949" max="1949" width="15.625" bestFit="1" customWidth="1"/>
    <col min="1951" max="1951" width="15.625" bestFit="1" customWidth="1"/>
    <col min="1953" max="1953" width="15.625" bestFit="1" customWidth="1"/>
    <col min="1955" max="1955" width="15.625" bestFit="1" customWidth="1"/>
    <col min="1957" max="1957" width="15.625" bestFit="1" customWidth="1"/>
    <col min="1959" max="1959" width="15.625" bestFit="1" customWidth="1"/>
    <col min="1961" max="1961" width="15.625" bestFit="1" customWidth="1"/>
    <col min="1963" max="1963" width="15.625" bestFit="1" customWidth="1"/>
    <col min="1965" max="1965" width="15.625" bestFit="1" customWidth="1"/>
    <col min="1967" max="1967" width="15.625" bestFit="1" customWidth="1"/>
    <col min="1969" max="1969" width="15.625" bestFit="1" customWidth="1"/>
    <col min="1971" max="1971" width="15.625" bestFit="1" customWidth="1"/>
    <col min="1973" max="1973" width="15.625" bestFit="1" customWidth="1"/>
    <col min="1975" max="1975" width="15.625" bestFit="1" customWidth="1"/>
    <col min="1977" max="1977" width="15.625" bestFit="1" customWidth="1"/>
    <col min="1979" max="1979" width="15.625" bestFit="1" customWidth="1"/>
    <col min="1981" max="1981" width="15.625" bestFit="1" customWidth="1"/>
    <col min="1983" max="1983" width="15.625" bestFit="1" customWidth="1"/>
    <col min="1985" max="1985" width="15.625" bestFit="1" customWidth="1"/>
    <col min="1987" max="1987" width="15.625" bestFit="1" customWidth="1"/>
    <col min="1989" max="1989" width="15.625" bestFit="1" customWidth="1"/>
    <col min="1991" max="1991" width="15.625" bestFit="1" customWidth="1"/>
    <col min="1993" max="1993" width="15.625" bestFit="1" customWidth="1"/>
    <col min="1995" max="1995" width="15.625" bestFit="1" customWidth="1"/>
    <col min="1997" max="1997" width="15.625" bestFit="1" customWidth="1"/>
    <col min="1999" max="1999" width="15.625" bestFit="1" customWidth="1"/>
    <col min="2001" max="2001" width="15.625" bestFit="1" customWidth="1"/>
    <col min="2003" max="2003" width="15.625" bestFit="1" customWidth="1"/>
    <col min="2005" max="2005" width="15.625" bestFit="1" customWidth="1"/>
    <col min="2007" max="2007" width="15.625" bestFit="1" customWidth="1"/>
    <col min="2009" max="2009" width="15.625" bestFit="1" customWidth="1"/>
    <col min="2011" max="2011" width="15.625" bestFit="1" customWidth="1"/>
    <col min="2013" max="2013" width="15.625" bestFit="1" customWidth="1"/>
    <col min="2015" max="2015" width="15.625" bestFit="1" customWidth="1"/>
    <col min="2017" max="2017" width="15.625" bestFit="1" customWidth="1"/>
    <col min="2019" max="2019" width="15.625" bestFit="1" customWidth="1"/>
    <col min="2021" max="2021" width="15.625" bestFit="1" customWidth="1"/>
    <col min="2023" max="2023" width="15.625" bestFit="1" customWidth="1"/>
    <col min="2025" max="2025" width="15.625" bestFit="1" customWidth="1"/>
    <col min="2027" max="2027" width="15.625" bestFit="1" customWidth="1"/>
    <col min="2029" max="2029" width="15.625" bestFit="1" customWidth="1"/>
    <col min="2031" max="2031" width="15.625" bestFit="1" customWidth="1"/>
    <col min="2033" max="2033" width="15.625" bestFit="1" customWidth="1"/>
    <col min="2035" max="2035" width="15.625" bestFit="1" customWidth="1"/>
    <col min="2037" max="2037" width="15.625" bestFit="1" customWidth="1"/>
    <col min="2039" max="2039" width="15.625" bestFit="1" customWidth="1"/>
    <col min="2041" max="2041" width="15.625" bestFit="1" customWidth="1"/>
    <col min="2043" max="2043" width="15.625" bestFit="1" customWidth="1"/>
    <col min="2045" max="2045" width="15.625" bestFit="1" customWidth="1"/>
    <col min="2047" max="2047" width="15.625" bestFit="1" customWidth="1"/>
    <col min="2049" max="2049" width="15.625" bestFit="1" customWidth="1"/>
    <col min="2051" max="2051" width="15.625" bestFit="1" customWidth="1"/>
    <col min="2053" max="2053" width="15.625" bestFit="1" customWidth="1"/>
    <col min="2055" max="2055" width="15.625" bestFit="1" customWidth="1"/>
    <col min="2057" max="2057" width="15.625" bestFit="1" customWidth="1"/>
    <col min="2059" max="2059" width="15.625" bestFit="1" customWidth="1"/>
    <col min="2061" max="2061" width="15.625" bestFit="1" customWidth="1"/>
    <col min="2063" max="2063" width="15.625" bestFit="1" customWidth="1"/>
    <col min="2065" max="2065" width="15.625" bestFit="1" customWidth="1"/>
    <col min="2067" max="2067" width="15.625" bestFit="1" customWidth="1"/>
    <col min="2069" max="2069" width="15.625" bestFit="1" customWidth="1"/>
    <col min="2071" max="2071" width="15.625" bestFit="1" customWidth="1"/>
    <col min="2073" max="2073" width="15.625" bestFit="1" customWidth="1"/>
    <col min="2075" max="2075" width="15.625" bestFit="1" customWidth="1"/>
    <col min="2077" max="2077" width="15.625" bestFit="1" customWidth="1"/>
    <col min="2079" max="2079" width="15.625" bestFit="1" customWidth="1"/>
    <col min="2081" max="2081" width="15.625" bestFit="1" customWidth="1"/>
    <col min="2083" max="2083" width="15.625" bestFit="1" customWidth="1"/>
    <col min="2085" max="2085" width="15.625" bestFit="1" customWidth="1"/>
    <col min="2087" max="2087" width="15.625" bestFit="1" customWidth="1"/>
    <col min="2089" max="2089" width="15.625" bestFit="1" customWidth="1"/>
    <col min="2091" max="2091" width="15.625" bestFit="1" customWidth="1"/>
    <col min="2093" max="2093" width="15.625" bestFit="1" customWidth="1"/>
    <col min="2095" max="2095" width="15.625" bestFit="1" customWidth="1"/>
    <col min="2097" max="2097" width="15.625" bestFit="1" customWidth="1"/>
    <col min="2099" max="2099" width="15.625" bestFit="1" customWidth="1"/>
    <col min="2101" max="2101" width="15.625" bestFit="1" customWidth="1"/>
    <col min="2103" max="2103" width="15.625" bestFit="1" customWidth="1"/>
    <col min="2105" max="2105" width="15.625" bestFit="1" customWidth="1"/>
    <col min="2107" max="2107" width="15.625" bestFit="1" customWidth="1"/>
    <col min="2109" max="2109" width="15.625" bestFit="1" customWidth="1"/>
    <col min="2111" max="2111" width="15.625" bestFit="1" customWidth="1"/>
    <col min="2113" max="2113" width="15.625" bestFit="1" customWidth="1"/>
    <col min="2115" max="2115" width="15.625" bestFit="1" customWidth="1"/>
    <col min="2117" max="2117" width="15.625" bestFit="1" customWidth="1"/>
    <col min="2119" max="2119" width="15.625" bestFit="1" customWidth="1"/>
    <col min="2121" max="2121" width="15.625" bestFit="1" customWidth="1"/>
    <col min="2123" max="2123" width="15.625" bestFit="1" customWidth="1"/>
    <col min="2125" max="2125" width="15.625" bestFit="1" customWidth="1"/>
    <col min="2127" max="2127" width="15.625" bestFit="1" customWidth="1"/>
    <col min="2129" max="2129" width="15.625" bestFit="1" customWidth="1"/>
    <col min="2131" max="2131" width="15.625" bestFit="1" customWidth="1"/>
    <col min="2133" max="2133" width="15.625" bestFit="1" customWidth="1"/>
    <col min="2135" max="2135" width="15.625" bestFit="1" customWidth="1"/>
    <col min="2137" max="2137" width="15.625" bestFit="1" customWidth="1"/>
    <col min="2139" max="2139" width="15.625" bestFit="1" customWidth="1"/>
    <col min="2141" max="2141" width="15.625" bestFit="1" customWidth="1"/>
    <col min="2143" max="2143" width="15.625" bestFit="1" customWidth="1"/>
    <col min="2145" max="2145" width="15.625" bestFit="1" customWidth="1"/>
    <col min="2147" max="2147" width="15.625" bestFit="1" customWidth="1"/>
    <col min="2149" max="2149" width="15.625" bestFit="1" customWidth="1"/>
    <col min="2151" max="2151" width="15.625" bestFit="1" customWidth="1"/>
    <col min="2153" max="2153" width="15.625" bestFit="1" customWidth="1"/>
    <col min="2155" max="2155" width="15.625" bestFit="1" customWidth="1"/>
    <col min="2157" max="2157" width="15.625" bestFit="1" customWidth="1"/>
    <col min="2159" max="2159" width="15.625" bestFit="1" customWidth="1"/>
    <col min="2161" max="2161" width="15.625" bestFit="1" customWidth="1"/>
    <col min="2163" max="2163" width="15.625" bestFit="1" customWidth="1"/>
    <col min="2165" max="2165" width="15.625" bestFit="1" customWidth="1"/>
    <col min="2167" max="2167" width="15.625" bestFit="1" customWidth="1"/>
    <col min="2169" max="2169" width="15.625" bestFit="1" customWidth="1"/>
    <col min="2171" max="2171" width="15.625" bestFit="1" customWidth="1"/>
    <col min="2173" max="2173" width="15.625" bestFit="1" customWidth="1"/>
    <col min="2175" max="2175" width="15.625" bestFit="1" customWidth="1"/>
    <col min="2177" max="2177" width="15.625" bestFit="1" customWidth="1"/>
    <col min="2179" max="2179" width="15.625" bestFit="1" customWidth="1"/>
    <col min="2181" max="2181" width="15.625" bestFit="1" customWidth="1"/>
    <col min="2183" max="2183" width="15.625" bestFit="1" customWidth="1"/>
    <col min="2185" max="2185" width="15.625" bestFit="1" customWidth="1"/>
    <col min="2187" max="2187" width="15.625" bestFit="1" customWidth="1"/>
    <col min="2189" max="2189" width="15.625" bestFit="1" customWidth="1"/>
    <col min="2191" max="2191" width="15.625" bestFit="1" customWidth="1"/>
    <col min="2193" max="2193" width="15.625" bestFit="1" customWidth="1"/>
    <col min="2195" max="2195" width="15.625" bestFit="1" customWidth="1"/>
    <col min="2197" max="2197" width="15.625" bestFit="1" customWidth="1"/>
    <col min="2199" max="2199" width="15.625" bestFit="1" customWidth="1"/>
    <col min="2201" max="2201" width="15.625" bestFit="1" customWidth="1"/>
    <col min="2203" max="2203" width="15.625" bestFit="1" customWidth="1"/>
    <col min="2205" max="2205" width="15.625" bestFit="1" customWidth="1"/>
    <col min="2207" max="2207" width="15.625" bestFit="1" customWidth="1"/>
    <col min="2209" max="2209" width="15.625" bestFit="1" customWidth="1"/>
    <col min="2211" max="2211" width="15.625" bestFit="1" customWidth="1"/>
    <col min="2213" max="2213" width="15.625" bestFit="1" customWidth="1"/>
    <col min="2215" max="2215" width="15.625" bestFit="1" customWidth="1"/>
    <col min="2217" max="2217" width="15.625" bestFit="1" customWidth="1"/>
    <col min="2219" max="2219" width="15.625" bestFit="1" customWidth="1"/>
    <col min="2221" max="2221" width="15.625" bestFit="1" customWidth="1"/>
    <col min="2223" max="2223" width="15.625" bestFit="1" customWidth="1"/>
    <col min="2225" max="2225" width="15.625" bestFit="1" customWidth="1"/>
    <col min="2227" max="2227" width="15.625" bestFit="1" customWidth="1"/>
    <col min="2229" max="2229" width="15.625" bestFit="1" customWidth="1"/>
    <col min="2231" max="2231" width="15.625" bestFit="1" customWidth="1"/>
    <col min="2233" max="2233" width="15.625" bestFit="1" customWidth="1"/>
    <col min="2235" max="2235" width="15.625" bestFit="1" customWidth="1"/>
    <col min="2237" max="2237" width="15.625" bestFit="1" customWidth="1"/>
    <col min="2239" max="2239" width="15.625" bestFit="1" customWidth="1"/>
    <col min="2241" max="2241" width="15.625" bestFit="1" customWidth="1"/>
    <col min="2243" max="2243" width="15.625" bestFit="1" customWidth="1"/>
    <col min="2245" max="2245" width="15.625" bestFit="1" customWidth="1"/>
    <col min="2247" max="2247" width="15.625" bestFit="1" customWidth="1"/>
    <col min="2249" max="2249" width="15.625" bestFit="1" customWidth="1"/>
    <col min="2251" max="2251" width="15.625" bestFit="1" customWidth="1"/>
    <col min="2253" max="2253" width="15.625" bestFit="1" customWidth="1"/>
    <col min="2255" max="2255" width="15.625" bestFit="1" customWidth="1"/>
    <col min="2257" max="2257" width="15.625" bestFit="1" customWidth="1"/>
    <col min="2259" max="2259" width="15.625" bestFit="1" customWidth="1"/>
    <col min="2261" max="2261" width="15.625" bestFit="1" customWidth="1"/>
    <col min="2263" max="2263" width="15.625" bestFit="1" customWidth="1"/>
    <col min="2265" max="2265" width="15.625" bestFit="1" customWidth="1"/>
    <col min="2267" max="2267" width="15.625" bestFit="1" customWidth="1"/>
    <col min="2269" max="2269" width="15.625" bestFit="1" customWidth="1"/>
    <col min="2271" max="2271" width="15.625" bestFit="1" customWidth="1"/>
    <col min="2273" max="2273" width="15.625" bestFit="1" customWidth="1"/>
    <col min="2275" max="2275" width="15.625" bestFit="1" customWidth="1"/>
    <col min="2277" max="2277" width="15.625" bestFit="1" customWidth="1"/>
    <col min="2279" max="2279" width="15.625" bestFit="1" customWidth="1"/>
    <col min="2281" max="2281" width="15.625" bestFit="1" customWidth="1"/>
    <col min="2283" max="2283" width="15.625" bestFit="1" customWidth="1"/>
    <col min="2285" max="2285" width="15.625" bestFit="1" customWidth="1"/>
    <col min="2287" max="2287" width="15.625" bestFit="1" customWidth="1"/>
    <col min="2289" max="2289" width="15.625" bestFit="1" customWidth="1"/>
    <col min="2291" max="2291" width="15.625" bestFit="1" customWidth="1"/>
    <col min="2293" max="2293" width="15.625" bestFit="1" customWidth="1"/>
    <col min="2295" max="2295" width="15.625" bestFit="1" customWidth="1"/>
    <col min="2297" max="2297" width="15.625" bestFit="1" customWidth="1"/>
    <col min="2299" max="2299" width="15.625" bestFit="1" customWidth="1"/>
    <col min="2301" max="2301" width="15.625" bestFit="1" customWidth="1"/>
    <col min="2303" max="2303" width="15.625" bestFit="1" customWidth="1"/>
    <col min="2305" max="2305" width="15.625" bestFit="1" customWidth="1"/>
    <col min="2307" max="2307" width="15.625" bestFit="1" customWidth="1"/>
    <col min="2309" max="2309" width="15.625" bestFit="1" customWidth="1"/>
    <col min="2311" max="2311" width="15.625" bestFit="1" customWidth="1"/>
    <col min="2313" max="2313" width="15.625" bestFit="1" customWidth="1"/>
    <col min="2315" max="2315" width="15.625" bestFit="1" customWidth="1"/>
    <col min="2317" max="2317" width="15.625" bestFit="1" customWidth="1"/>
    <col min="2319" max="2319" width="15.625" bestFit="1" customWidth="1"/>
    <col min="2321" max="2321" width="15.625" bestFit="1" customWidth="1"/>
    <col min="2323" max="2323" width="15.625" bestFit="1" customWidth="1"/>
    <col min="2325" max="2325" width="15.625" bestFit="1" customWidth="1"/>
    <col min="2327" max="2327" width="15.625" bestFit="1" customWidth="1"/>
    <col min="2329" max="2329" width="15.625" bestFit="1" customWidth="1"/>
    <col min="2331" max="2331" width="15.625" bestFit="1" customWidth="1"/>
    <col min="2333" max="2333" width="15.625" bestFit="1" customWidth="1"/>
    <col min="2335" max="2335" width="15.625" bestFit="1" customWidth="1"/>
    <col min="2337" max="2337" width="15.625" bestFit="1" customWidth="1"/>
    <col min="2339" max="2339" width="15.625" bestFit="1" customWidth="1"/>
    <col min="2341" max="2341" width="15.625" bestFit="1" customWidth="1"/>
    <col min="2343" max="2343" width="15.625" bestFit="1" customWidth="1"/>
    <col min="2345" max="2345" width="15.625" bestFit="1" customWidth="1"/>
    <col min="2347" max="2347" width="15.625" bestFit="1" customWidth="1"/>
    <col min="2349" max="2349" width="15.625" bestFit="1" customWidth="1"/>
    <col min="2351" max="2351" width="15.625" bestFit="1" customWidth="1"/>
    <col min="2353" max="2353" width="15.625" bestFit="1" customWidth="1"/>
    <col min="2355" max="2355" width="15.625" bestFit="1" customWidth="1"/>
    <col min="2357" max="2357" width="15.625" bestFit="1" customWidth="1"/>
    <col min="2359" max="2359" width="15.625" bestFit="1" customWidth="1"/>
    <col min="2361" max="2361" width="15.625" bestFit="1" customWidth="1"/>
    <col min="2363" max="2363" width="15.625" bestFit="1" customWidth="1"/>
    <col min="2365" max="2365" width="15.625" bestFit="1" customWidth="1"/>
    <col min="2367" max="2367" width="15.625" bestFit="1" customWidth="1"/>
    <col min="2369" max="2369" width="15.625" bestFit="1" customWidth="1"/>
    <col min="2371" max="2371" width="15.625" bestFit="1" customWidth="1"/>
    <col min="2373" max="2373" width="15.625" bestFit="1" customWidth="1"/>
    <col min="2375" max="2375" width="15.625" bestFit="1" customWidth="1"/>
    <col min="2377" max="2377" width="15.625" bestFit="1" customWidth="1"/>
    <col min="2379" max="2379" width="15.625" bestFit="1" customWidth="1"/>
    <col min="2381" max="2381" width="15.625" bestFit="1" customWidth="1"/>
    <col min="2383" max="2383" width="15.625" bestFit="1" customWidth="1"/>
    <col min="2385" max="2385" width="15.625" bestFit="1" customWidth="1"/>
    <col min="2387" max="2387" width="15.625" bestFit="1" customWidth="1"/>
    <col min="2389" max="2389" width="15.625" bestFit="1" customWidth="1"/>
    <col min="2391" max="2391" width="15.625" bestFit="1" customWidth="1"/>
    <col min="2393" max="2393" width="15.625" bestFit="1" customWidth="1"/>
    <col min="2395" max="2395" width="15.625" bestFit="1" customWidth="1"/>
    <col min="2397" max="2397" width="15.625" bestFit="1" customWidth="1"/>
    <col min="2399" max="2399" width="15.625" bestFit="1" customWidth="1"/>
    <col min="2401" max="2401" width="15.625" bestFit="1" customWidth="1"/>
    <col min="2403" max="2403" width="15.625" bestFit="1" customWidth="1"/>
    <col min="2405" max="2405" width="15.625" bestFit="1" customWidth="1"/>
    <col min="2407" max="2407" width="15.625" bestFit="1" customWidth="1"/>
    <col min="2409" max="2409" width="15.625" bestFit="1" customWidth="1"/>
    <col min="2411" max="2411" width="15.625" bestFit="1" customWidth="1"/>
    <col min="2413" max="2413" width="15.625" bestFit="1" customWidth="1"/>
    <col min="2415" max="2415" width="15.625" bestFit="1" customWidth="1"/>
    <col min="2417" max="2417" width="15.625" bestFit="1" customWidth="1"/>
    <col min="2419" max="2419" width="15.625" bestFit="1" customWidth="1"/>
    <col min="2421" max="2421" width="15.625" bestFit="1" customWidth="1"/>
    <col min="2423" max="2423" width="15.625" bestFit="1" customWidth="1"/>
    <col min="2425" max="2425" width="15.625" bestFit="1" customWidth="1"/>
    <col min="2427" max="2427" width="15.625" bestFit="1" customWidth="1"/>
    <col min="2429" max="2429" width="15.625" bestFit="1" customWidth="1"/>
    <col min="2431" max="2431" width="15.625" bestFit="1" customWidth="1"/>
    <col min="2433" max="2433" width="15.625" bestFit="1" customWidth="1"/>
    <col min="2435" max="2435" width="15.625" bestFit="1" customWidth="1"/>
    <col min="2437" max="2437" width="15.625" bestFit="1" customWidth="1"/>
    <col min="2439" max="2439" width="15.625" bestFit="1" customWidth="1"/>
    <col min="2441" max="2441" width="15.625" bestFit="1" customWidth="1"/>
    <col min="2443" max="2443" width="15.625" bestFit="1" customWidth="1"/>
    <col min="2445" max="2445" width="15.625" bestFit="1" customWidth="1"/>
    <col min="2447" max="2447" width="15.625" bestFit="1" customWidth="1"/>
    <col min="2449" max="2449" width="15.625" bestFit="1" customWidth="1"/>
    <col min="2451" max="2451" width="15.625" bestFit="1" customWidth="1"/>
    <col min="2453" max="2453" width="15.625" bestFit="1" customWidth="1"/>
    <col min="2455" max="2455" width="15.625" bestFit="1" customWidth="1"/>
    <col min="2457" max="2457" width="15.625" bestFit="1" customWidth="1"/>
    <col min="2459" max="2459" width="15.625" bestFit="1" customWidth="1"/>
    <col min="2461" max="2461" width="15.625" bestFit="1" customWidth="1"/>
    <col min="2463" max="2463" width="15.625" bestFit="1" customWidth="1"/>
    <col min="2465" max="2465" width="15.625" bestFit="1" customWidth="1"/>
    <col min="2467" max="2467" width="15.625" bestFit="1" customWidth="1"/>
    <col min="2469" max="2469" width="15.625" bestFit="1" customWidth="1"/>
    <col min="2471" max="2471" width="15.625" bestFit="1" customWidth="1"/>
    <col min="2473" max="2473" width="15.625" bestFit="1" customWidth="1"/>
    <col min="2475" max="2475" width="15.625" bestFit="1" customWidth="1"/>
    <col min="2477" max="2477" width="15.625" bestFit="1" customWidth="1"/>
    <col min="2479" max="2479" width="15.625" bestFit="1" customWidth="1"/>
    <col min="2481" max="2481" width="15.625" bestFit="1" customWidth="1"/>
    <col min="2483" max="2483" width="15.625" bestFit="1" customWidth="1"/>
    <col min="2485" max="2485" width="15.625" bestFit="1" customWidth="1"/>
    <col min="2487" max="2487" width="15.625" bestFit="1" customWidth="1"/>
    <col min="2489" max="2489" width="15.625" bestFit="1" customWidth="1"/>
    <col min="2491" max="2491" width="15.625" bestFit="1" customWidth="1"/>
    <col min="2493" max="2493" width="15.625" bestFit="1" customWidth="1"/>
    <col min="2495" max="2495" width="15.625" bestFit="1" customWidth="1"/>
    <col min="2497" max="2497" width="15.625" bestFit="1" customWidth="1"/>
    <col min="2499" max="2499" width="15.625" bestFit="1" customWidth="1"/>
    <col min="2501" max="2501" width="15.625" bestFit="1" customWidth="1"/>
    <col min="2503" max="2503" width="15.625" bestFit="1" customWidth="1"/>
    <col min="2505" max="2505" width="15.625" bestFit="1" customWidth="1"/>
    <col min="2507" max="2507" width="15.625" bestFit="1" customWidth="1"/>
    <col min="2509" max="2509" width="15.625" bestFit="1" customWidth="1"/>
    <col min="2511" max="2511" width="15.625" bestFit="1" customWidth="1"/>
    <col min="2513" max="2513" width="15.625" bestFit="1" customWidth="1"/>
    <col min="2515" max="2515" width="15.625" bestFit="1" customWidth="1"/>
    <col min="2517" max="2517" width="15.625" bestFit="1" customWidth="1"/>
    <col min="2519" max="2519" width="15.625" bestFit="1" customWidth="1"/>
    <col min="2521" max="2521" width="15.625" bestFit="1" customWidth="1"/>
    <col min="2523" max="2523" width="15.625" bestFit="1" customWidth="1"/>
    <col min="2525" max="2525" width="15.625" bestFit="1" customWidth="1"/>
    <col min="2527" max="2527" width="15.625" bestFit="1" customWidth="1"/>
    <col min="2529" max="2529" width="15.625" bestFit="1" customWidth="1"/>
    <col min="2531" max="2531" width="15.625" bestFit="1" customWidth="1"/>
    <col min="2533" max="2533" width="15.625" bestFit="1" customWidth="1"/>
    <col min="2535" max="2535" width="15.625" bestFit="1" customWidth="1"/>
    <col min="2537" max="2537" width="15.625" bestFit="1" customWidth="1"/>
    <col min="2539" max="2539" width="15.625" bestFit="1" customWidth="1"/>
    <col min="2541" max="2541" width="15.625" bestFit="1" customWidth="1"/>
    <col min="2543" max="2543" width="15.625" bestFit="1" customWidth="1"/>
    <col min="2545" max="2545" width="15.625" bestFit="1" customWidth="1"/>
    <col min="2547" max="2547" width="15.625" bestFit="1" customWidth="1"/>
    <col min="2549" max="2549" width="15.625" bestFit="1" customWidth="1"/>
    <col min="2551" max="2551" width="15.625" bestFit="1" customWidth="1"/>
    <col min="2553" max="2553" width="15.625" bestFit="1" customWidth="1"/>
    <col min="2555" max="2555" width="15.625" bestFit="1" customWidth="1"/>
    <col min="2557" max="2557" width="15.625" bestFit="1" customWidth="1"/>
    <col min="2559" max="2559" width="15.625" bestFit="1" customWidth="1"/>
    <col min="2561" max="2561" width="15.625" bestFit="1" customWidth="1"/>
    <col min="2563" max="2563" width="15.625" bestFit="1" customWidth="1"/>
    <col min="2565" max="2565" width="15.625" bestFit="1" customWidth="1"/>
    <col min="2567" max="2567" width="15.625" bestFit="1" customWidth="1"/>
    <col min="2569" max="2569" width="15.625" bestFit="1" customWidth="1"/>
    <col min="2571" max="2571" width="15.625" bestFit="1" customWidth="1"/>
    <col min="2573" max="2573" width="15.625" bestFit="1" customWidth="1"/>
    <col min="2575" max="2575" width="15.625" bestFit="1" customWidth="1"/>
    <col min="2577" max="2577" width="15.625" bestFit="1" customWidth="1"/>
    <col min="2579" max="2579" width="15.625" bestFit="1" customWidth="1"/>
    <col min="2581" max="2581" width="15.625" bestFit="1" customWidth="1"/>
    <col min="2583" max="2583" width="15.625" bestFit="1" customWidth="1"/>
    <col min="2585" max="2585" width="15.625" bestFit="1" customWidth="1"/>
    <col min="2587" max="2587" width="15.625" bestFit="1" customWidth="1"/>
    <col min="2589" max="2589" width="15.625" bestFit="1" customWidth="1"/>
    <col min="2591" max="2591" width="15.625" bestFit="1" customWidth="1"/>
    <col min="2593" max="2593" width="15.625" bestFit="1" customWidth="1"/>
    <col min="2595" max="2595" width="15.625" bestFit="1" customWidth="1"/>
    <col min="2597" max="2597" width="15.625" bestFit="1" customWidth="1"/>
    <col min="2599" max="2599" width="15.625" bestFit="1" customWidth="1"/>
    <col min="2601" max="2601" width="15.625" bestFit="1" customWidth="1"/>
    <col min="2603" max="2603" width="15.625" bestFit="1" customWidth="1"/>
    <col min="2605" max="2605" width="15.625" bestFit="1" customWidth="1"/>
    <col min="2607" max="2607" width="15.625" bestFit="1" customWidth="1"/>
    <col min="2609" max="2609" width="15.625" bestFit="1" customWidth="1"/>
    <col min="2611" max="2611" width="15.625" bestFit="1" customWidth="1"/>
    <col min="2613" max="2613" width="15.625" bestFit="1" customWidth="1"/>
    <col min="2615" max="2615" width="15.625" bestFit="1" customWidth="1"/>
    <col min="2617" max="2617" width="15.625" bestFit="1" customWidth="1"/>
    <col min="2619" max="2619" width="15.625" bestFit="1" customWidth="1"/>
    <col min="2621" max="2621" width="15.625" bestFit="1" customWidth="1"/>
    <col min="2623" max="2623" width="15.625" bestFit="1" customWidth="1"/>
    <col min="2625" max="2625" width="15.625" bestFit="1" customWidth="1"/>
    <col min="2627" max="2627" width="15.625" bestFit="1" customWidth="1"/>
    <col min="2629" max="2629" width="15.625" bestFit="1" customWidth="1"/>
    <col min="2631" max="2631" width="15.625" bestFit="1" customWidth="1"/>
    <col min="2633" max="2633" width="15.625" bestFit="1" customWidth="1"/>
    <col min="2635" max="2635" width="15.625" bestFit="1" customWidth="1"/>
    <col min="2637" max="2637" width="15.625" bestFit="1" customWidth="1"/>
    <col min="2639" max="2639" width="15.625" bestFit="1" customWidth="1"/>
    <col min="2641" max="2641" width="15.625" bestFit="1" customWidth="1"/>
    <col min="2643" max="2643" width="15.625" bestFit="1" customWidth="1"/>
    <col min="2645" max="2645" width="15.625" bestFit="1" customWidth="1"/>
    <col min="2647" max="2647" width="15.625" bestFit="1" customWidth="1"/>
    <col min="2649" max="2649" width="15.625" bestFit="1" customWidth="1"/>
    <col min="2651" max="2651" width="15.625" bestFit="1" customWidth="1"/>
    <col min="2653" max="2653" width="15.625" bestFit="1" customWidth="1"/>
    <col min="2655" max="2655" width="15.625" bestFit="1" customWidth="1"/>
    <col min="2657" max="2657" width="15.625" bestFit="1" customWidth="1"/>
    <col min="2659" max="2659" width="15.625" bestFit="1" customWidth="1"/>
    <col min="2661" max="2661" width="15.625" bestFit="1" customWidth="1"/>
    <col min="2663" max="2663" width="15.625" bestFit="1" customWidth="1"/>
    <col min="2665" max="2665" width="15.625" bestFit="1" customWidth="1"/>
    <col min="2667" max="2667" width="15.625" bestFit="1" customWidth="1"/>
    <col min="2669" max="2669" width="15.625" bestFit="1" customWidth="1"/>
    <col min="2671" max="2671" width="15.625" bestFit="1" customWidth="1"/>
    <col min="2673" max="2673" width="15.625" bestFit="1" customWidth="1"/>
    <col min="2675" max="2675" width="15.625" bestFit="1" customWidth="1"/>
    <col min="2677" max="2677" width="15.625" bestFit="1" customWidth="1"/>
    <col min="2679" max="2679" width="15.625" bestFit="1" customWidth="1"/>
    <col min="2681" max="2681" width="15.625" bestFit="1" customWidth="1"/>
    <col min="2683" max="2683" width="15.625" bestFit="1" customWidth="1"/>
    <col min="2685" max="2685" width="15.625" bestFit="1" customWidth="1"/>
    <col min="2687" max="2687" width="15.625" bestFit="1" customWidth="1"/>
    <col min="2689" max="2689" width="15.625" bestFit="1" customWidth="1"/>
    <col min="2691" max="2691" width="15.625" bestFit="1" customWidth="1"/>
    <col min="2693" max="2693" width="15.625" bestFit="1" customWidth="1"/>
    <col min="2695" max="2695" width="15.625" bestFit="1" customWidth="1"/>
    <col min="2697" max="2697" width="15.625" bestFit="1" customWidth="1"/>
    <col min="2699" max="2699" width="15.625" bestFit="1" customWidth="1"/>
    <col min="2701" max="2701" width="15.625" bestFit="1" customWidth="1"/>
    <col min="2703" max="2703" width="15.625" bestFit="1" customWidth="1"/>
    <col min="2705" max="2705" width="15.625" bestFit="1" customWidth="1"/>
    <col min="2707" max="2707" width="15.625" bestFit="1" customWidth="1"/>
    <col min="2709" max="2709" width="15.625" bestFit="1" customWidth="1"/>
    <col min="2711" max="2711" width="15.625" bestFit="1" customWidth="1"/>
    <col min="2713" max="2713" width="15.625" bestFit="1" customWidth="1"/>
    <col min="2715" max="2715" width="15.625" bestFit="1" customWidth="1"/>
    <col min="2717" max="2717" width="15.625" bestFit="1" customWidth="1"/>
    <col min="2719" max="2719" width="15.625" bestFit="1" customWidth="1"/>
    <col min="2721" max="2721" width="15.625" bestFit="1" customWidth="1"/>
    <col min="2723" max="2723" width="15.625" bestFit="1" customWidth="1"/>
    <col min="2725" max="2725" width="15.625" bestFit="1" customWidth="1"/>
    <col min="2727" max="2727" width="15.625" bestFit="1" customWidth="1"/>
    <col min="2729" max="2729" width="15.625" bestFit="1" customWidth="1"/>
    <col min="2731" max="2731" width="15.625" bestFit="1" customWidth="1"/>
    <col min="2733" max="2733" width="15.625" bestFit="1" customWidth="1"/>
    <col min="2735" max="2735" width="15.625" bestFit="1" customWidth="1"/>
    <col min="2737" max="2737" width="15.625" bestFit="1" customWidth="1"/>
    <col min="2739" max="2739" width="15.625" bestFit="1" customWidth="1"/>
    <col min="2741" max="2741" width="15.625" bestFit="1" customWidth="1"/>
    <col min="2743" max="2743" width="15.625" bestFit="1" customWidth="1"/>
    <col min="2745" max="2745" width="15.625" bestFit="1" customWidth="1"/>
    <col min="2747" max="2747" width="15.625" bestFit="1" customWidth="1"/>
    <col min="2749" max="2749" width="15.625" bestFit="1" customWidth="1"/>
    <col min="2751" max="2751" width="15.625" bestFit="1" customWidth="1"/>
    <col min="2753" max="2753" width="15.625" bestFit="1" customWidth="1"/>
    <col min="2755" max="2755" width="15.625" bestFit="1" customWidth="1"/>
    <col min="2757" max="2757" width="15.625" bestFit="1" customWidth="1"/>
    <col min="2759" max="2759" width="15.625" bestFit="1" customWidth="1"/>
    <col min="2761" max="2761" width="15.625" bestFit="1" customWidth="1"/>
    <col min="2763" max="2763" width="15.625" bestFit="1" customWidth="1"/>
    <col min="2765" max="2765" width="15.625" bestFit="1" customWidth="1"/>
    <col min="2767" max="2767" width="15.625" bestFit="1" customWidth="1"/>
    <col min="2769" max="2769" width="15.625" bestFit="1" customWidth="1"/>
    <col min="2771" max="2771" width="15.625" bestFit="1" customWidth="1"/>
    <col min="2773" max="2773" width="15.625" bestFit="1" customWidth="1"/>
    <col min="2775" max="2775" width="15.625" bestFit="1" customWidth="1"/>
    <col min="2777" max="2777" width="15.625" bestFit="1" customWidth="1"/>
    <col min="2779" max="2779" width="15.625" bestFit="1" customWidth="1"/>
    <col min="2781" max="2781" width="15.625" bestFit="1" customWidth="1"/>
    <col min="2783" max="2783" width="15.625" bestFit="1" customWidth="1"/>
    <col min="2785" max="2785" width="15.625" bestFit="1" customWidth="1"/>
    <col min="2787" max="2787" width="15.625" bestFit="1" customWidth="1"/>
    <col min="2789" max="2789" width="15.625" bestFit="1" customWidth="1"/>
    <col min="2791" max="2791" width="15.625" bestFit="1" customWidth="1"/>
    <col min="2793" max="2793" width="15.625" bestFit="1" customWidth="1"/>
    <col min="2795" max="2795" width="15.625" bestFit="1" customWidth="1"/>
    <col min="2797" max="2797" width="15.625" bestFit="1" customWidth="1"/>
    <col min="2799" max="2799" width="15.625" bestFit="1" customWidth="1"/>
    <col min="2801" max="2801" width="15.625" bestFit="1" customWidth="1"/>
    <col min="2803" max="2803" width="15.625" bestFit="1" customWidth="1"/>
    <col min="2805" max="2805" width="15.625" bestFit="1" customWidth="1"/>
    <col min="2807" max="2807" width="15.625" bestFit="1" customWidth="1"/>
    <col min="2809" max="2809" width="15.625" bestFit="1" customWidth="1"/>
    <col min="2811" max="2811" width="15.625" bestFit="1" customWidth="1"/>
    <col min="2813" max="2813" width="15.625" bestFit="1" customWidth="1"/>
    <col min="2815" max="2815" width="15.625" bestFit="1" customWidth="1"/>
    <col min="2817" max="2817" width="15.625" bestFit="1" customWidth="1"/>
    <col min="2819" max="2819" width="15.625" bestFit="1" customWidth="1"/>
    <col min="2821" max="2821" width="15.625" bestFit="1" customWidth="1"/>
    <col min="2823" max="2823" width="15.625" bestFit="1" customWidth="1"/>
    <col min="2825" max="2825" width="15.625" bestFit="1" customWidth="1"/>
    <col min="2827" max="2827" width="15.625" bestFit="1" customWidth="1"/>
    <col min="2829" max="2829" width="15.625" bestFit="1" customWidth="1"/>
    <col min="2831" max="2831" width="15.625" bestFit="1" customWidth="1"/>
    <col min="2833" max="2833" width="15.625" bestFit="1" customWidth="1"/>
    <col min="2835" max="2835" width="15.625" bestFit="1" customWidth="1"/>
    <col min="2837" max="2837" width="15.625" bestFit="1" customWidth="1"/>
    <col min="2839" max="2839" width="15.625" bestFit="1" customWidth="1"/>
    <col min="2841" max="2841" width="15.625" bestFit="1" customWidth="1"/>
    <col min="2843" max="2843" width="15.625" bestFit="1" customWidth="1"/>
    <col min="2845" max="2845" width="15.625" bestFit="1" customWidth="1"/>
    <col min="2847" max="2847" width="15.625" bestFit="1" customWidth="1"/>
    <col min="2849" max="2849" width="15.625" bestFit="1" customWidth="1"/>
    <col min="2851" max="2851" width="15.625" bestFit="1" customWidth="1"/>
    <col min="2853" max="2853" width="15.625" bestFit="1" customWidth="1"/>
    <col min="2855" max="2855" width="15.625" bestFit="1" customWidth="1"/>
    <col min="2857" max="2857" width="15.625" bestFit="1" customWidth="1"/>
    <col min="2859" max="2859" width="15.625" bestFit="1" customWidth="1"/>
    <col min="2861" max="2861" width="15.625" bestFit="1" customWidth="1"/>
    <col min="2863" max="2863" width="15.625" bestFit="1" customWidth="1"/>
    <col min="2865" max="2865" width="15.625" bestFit="1" customWidth="1"/>
    <col min="2867" max="2867" width="15.625" bestFit="1" customWidth="1"/>
    <col min="2869" max="2869" width="15.625" bestFit="1" customWidth="1"/>
    <col min="2871" max="2871" width="15.625" bestFit="1" customWidth="1"/>
    <col min="2873" max="2873" width="15.625" bestFit="1" customWidth="1"/>
    <col min="2875" max="2875" width="15.625" bestFit="1" customWidth="1"/>
    <col min="2877" max="2877" width="15.625" bestFit="1" customWidth="1"/>
    <col min="2879" max="2879" width="15.625" bestFit="1" customWidth="1"/>
    <col min="2881" max="2881" width="15.625" bestFit="1" customWidth="1"/>
    <col min="2883" max="2883" width="15.625" bestFit="1" customWidth="1"/>
    <col min="2885" max="2885" width="15.625" bestFit="1" customWidth="1"/>
    <col min="2887" max="2887" width="15.625" bestFit="1" customWidth="1"/>
    <col min="2889" max="2889" width="15.625" bestFit="1" customWidth="1"/>
    <col min="2891" max="2891" width="15.625" bestFit="1" customWidth="1"/>
    <col min="2893" max="2893" width="15.625" bestFit="1" customWidth="1"/>
    <col min="2895" max="2895" width="15.625" bestFit="1" customWidth="1"/>
    <col min="2897" max="2897" width="15.625" bestFit="1" customWidth="1"/>
    <col min="2899" max="2899" width="15.625" bestFit="1" customWidth="1"/>
    <col min="2901" max="2901" width="15.625" bestFit="1" customWidth="1"/>
    <col min="2903" max="2903" width="15.625" bestFit="1" customWidth="1"/>
    <col min="2905" max="2905" width="15.625" bestFit="1" customWidth="1"/>
    <col min="2907" max="2907" width="15.625" bestFit="1" customWidth="1"/>
    <col min="2909" max="2909" width="15.625" bestFit="1" customWidth="1"/>
    <col min="2911" max="2911" width="15.625" bestFit="1" customWidth="1"/>
    <col min="2913" max="2913" width="15.625" bestFit="1" customWidth="1"/>
    <col min="2915" max="2915" width="15.625" bestFit="1" customWidth="1"/>
    <col min="2917" max="2917" width="15.625" bestFit="1" customWidth="1"/>
    <col min="2919" max="2919" width="15.625" bestFit="1" customWidth="1"/>
    <col min="2921" max="2921" width="15.625" bestFit="1" customWidth="1"/>
    <col min="2923" max="2923" width="15.625" bestFit="1" customWidth="1"/>
    <col min="2925" max="2925" width="15.625" bestFit="1" customWidth="1"/>
    <col min="2927" max="2927" width="15.625" bestFit="1" customWidth="1"/>
    <col min="2929" max="2929" width="15.625" bestFit="1" customWidth="1"/>
    <col min="2931" max="2931" width="15.625" bestFit="1" customWidth="1"/>
    <col min="2933" max="2933" width="15.625" bestFit="1" customWidth="1"/>
    <col min="2935" max="2935" width="15.625" bestFit="1" customWidth="1"/>
    <col min="2937" max="2937" width="15.625" bestFit="1" customWidth="1"/>
    <col min="2939" max="2939" width="15.625" bestFit="1" customWidth="1"/>
    <col min="2941" max="2941" width="15.625" bestFit="1" customWidth="1"/>
    <col min="2943" max="2943" width="15.625" bestFit="1" customWidth="1"/>
    <col min="2945" max="2945" width="15.625" bestFit="1" customWidth="1"/>
    <col min="2947" max="2947" width="15.625" bestFit="1" customWidth="1"/>
    <col min="2949" max="2949" width="15.625" bestFit="1" customWidth="1"/>
    <col min="2951" max="2951" width="15.625" bestFit="1" customWidth="1"/>
    <col min="2953" max="2953" width="15.625" bestFit="1" customWidth="1"/>
    <col min="2955" max="2955" width="15.625" bestFit="1" customWidth="1"/>
    <col min="2957" max="2957" width="15.625" bestFit="1" customWidth="1"/>
    <col min="2959" max="2959" width="15.625" bestFit="1" customWidth="1"/>
    <col min="2961" max="2961" width="15.625" bestFit="1" customWidth="1"/>
    <col min="2963" max="2963" width="15.625" bestFit="1" customWidth="1"/>
    <col min="2965" max="2965" width="15.625" bestFit="1" customWidth="1"/>
    <col min="2967" max="2967" width="15.625" bestFit="1" customWidth="1"/>
    <col min="2969" max="2969" width="15.625" bestFit="1" customWidth="1"/>
    <col min="2971" max="2971" width="15.625" bestFit="1" customWidth="1"/>
    <col min="2973" max="2973" width="15.625" bestFit="1" customWidth="1"/>
    <col min="2975" max="2975" width="15.625" bestFit="1" customWidth="1"/>
    <col min="2977" max="2977" width="15.625" bestFit="1" customWidth="1"/>
    <col min="2979" max="2979" width="15.625" bestFit="1" customWidth="1"/>
    <col min="2981" max="2981" width="15.625" bestFit="1" customWidth="1"/>
    <col min="2983" max="2983" width="15.625" bestFit="1" customWidth="1"/>
    <col min="2985" max="2985" width="15.625" bestFit="1" customWidth="1"/>
    <col min="2987" max="2987" width="15.625" bestFit="1" customWidth="1"/>
    <col min="2989" max="2989" width="15.625" bestFit="1" customWidth="1"/>
    <col min="2991" max="2991" width="15.625" bestFit="1" customWidth="1"/>
    <col min="2993" max="2993" width="15.625" bestFit="1" customWidth="1"/>
    <col min="2995" max="2995" width="15.625" bestFit="1" customWidth="1"/>
    <col min="2997" max="2997" width="15.625" bestFit="1" customWidth="1"/>
    <col min="2999" max="2999" width="15.625" bestFit="1" customWidth="1"/>
    <col min="3001" max="3001" width="15.625" bestFit="1" customWidth="1"/>
    <col min="3003" max="3003" width="15.625" bestFit="1" customWidth="1"/>
    <col min="3005" max="3005" width="15.625" bestFit="1" customWidth="1"/>
    <col min="3007" max="3007" width="15.625" bestFit="1" customWidth="1"/>
    <col min="3009" max="3009" width="15.625" bestFit="1" customWidth="1"/>
    <col min="3011" max="3011" width="15.625" bestFit="1" customWidth="1"/>
    <col min="3013" max="3013" width="15.625" bestFit="1" customWidth="1"/>
    <col min="3015" max="3015" width="15.625" bestFit="1" customWidth="1"/>
    <col min="3017" max="3017" width="15.625" bestFit="1" customWidth="1"/>
    <col min="3019" max="3019" width="15.625" bestFit="1" customWidth="1"/>
    <col min="3021" max="3021" width="15.625" bestFit="1" customWidth="1"/>
    <col min="3023" max="3023" width="15.625" bestFit="1" customWidth="1"/>
    <col min="3025" max="3025" width="15.625" bestFit="1" customWidth="1"/>
    <col min="3027" max="3027" width="15.625" bestFit="1" customWidth="1"/>
    <col min="3029" max="3029" width="15.625" bestFit="1" customWidth="1"/>
    <col min="3031" max="3031" width="15.625" bestFit="1" customWidth="1"/>
    <col min="3033" max="3033" width="15.625" bestFit="1" customWidth="1"/>
    <col min="3035" max="3035" width="15.625" bestFit="1" customWidth="1"/>
    <col min="3037" max="3037" width="15.625" bestFit="1" customWidth="1"/>
    <col min="3039" max="3039" width="15.625" bestFit="1" customWidth="1"/>
    <col min="3041" max="3041" width="15.625" bestFit="1" customWidth="1"/>
    <col min="3043" max="3043" width="15.625" bestFit="1" customWidth="1"/>
    <col min="3045" max="3045" width="15.625" bestFit="1" customWidth="1"/>
    <col min="3047" max="3047" width="15.625" bestFit="1" customWidth="1"/>
    <col min="3049" max="3049" width="15.625" bestFit="1" customWidth="1"/>
    <col min="3051" max="3051" width="15.625" bestFit="1" customWidth="1"/>
    <col min="3053" max="3053" width="15.625" bestFit="1" customWidth="1"/>
    <col min="3055" max="3055" width="15.625" bestFit="1" customWidth="1"/>
    <col min="3057" max="3057" width="15.625" bestFit="1" customWidth="1"/>
    <col min="3059" max="3059" width="15.625" bestFit="1" customWidth="1"/>
    <col min="3061" max="3061" width="15.625" bestFit="1" customWidth="1"/>
    <col min="3063" max="3063" width="15.625" bestFit="1" customWidth="1"/>
    <col min="3065" max="3065" width="15.625" bestFit="1" customWidth="1"/>
    <col min="3067" max="3067" width="15.625" bestFit="1" customWidth="1"/>
    <col min="3069" max="3069" width="15.625" bestFit="1" customWidth="1"/>
    <col min="3071" max="3071" width="15.625" bestFit="1" customWidth="1"/>
    <col min="3073" max="3073" width="15.625" bestFit="1" customWidth="1"/>
    <col min="3075" max="3075" width="15.625" bestFit="1" customWidth="1"/>
    <col min="3077" max="3077" width="15.625" bestFit="1" customWidth="1"/>
    <col min="3079" max="3079" width="15.625" bestFit="1" customWidth="1"/>
    <col min="3081" max="3081" width="15.625" bestFit="1" customWidth="1"/>
    <col min="3083" max="3083" width="15.625" bestFit="1" customWidth="1"/>
    <col min="3085" max="3085" width="15.625" bestFit="1" customWidth="1"/>
    <col min="3087" max="3087" width="15.625" bestFit="1" customWidth="1"/>
    <col min="3089" max="3089" width="15.625" bestFit="1" customWidth="1"/>
    <col min="3091" max="3091" width="15.625" bestFit="1" customWidth="1"/>
    <col min="3093" max="3093" width="15.625" bestFit="1" customWidth="1"/>
    <col min="3095" max="3095" width="15.625" bestFit="1" customWidth="1"/>
    <col min="3097" max="3097" width="15.625" bestFit="1" customWidth="1"/>
    <col min="3099" max="3099" width="15.625" bestFit="1" customWidth="1"/>
    <col min="3101" max="3101" width="15.625" bestFit="1" customWidth="1"/>
    <col min="3103" max="3103" width="15.625" bestFit="1" customWidth="1"/>
    <col min="3105" max="3105" width="15.625" bestFit="1" customWidth="1"/>
    <col min="3107" max="3107" width="15.625" bestFit="1" customWidth="1"/>
    <col min="3109" max="3109" width="15.625" bestFit="1" customWidth="1"/>
    <col min="3111" max="3111" width="15.625" bestFit="1" customWidth="1"/>
    <col min="3113" max="3113" width="15.625" bestFit="1" customWidth="1"/>
    <col min="3115" max="3115" width="15.625" bestFit="1" customWidth="1"/>
    <col min="3117" max="3117" width="15.625" bestFit="1" customWidth="1"/>
    <col min="3119" max="3119" width="15.625" bestFit="1" customWidth="1"/>
    <col min="3121" max="3121" width="15.625" bestFit="1" customWidth="1"/>
    <col min="3123" max="3123" width="15.625" bestFit="1" customWidth="1"/>
    <col min="3125" max="3125" width="15.625" bestFit="1" customWidth="1"/>
    <col min="3127" max="3127" width="15.625" bestFit="1" customWidth="1"/>
    <col min="3129" max="3129" width="15.625" bestFit="1" customWidth="1"/>
    <col min="3131" max="3131" width="15.625" bestFit="1" customWidth="1"/>
    <col min="3133" max="3133" width="15.625" bestFit="1" customWidth="1"/>
    <col min="3135" max="3135" width="15.625" bestFit="1" customWidth="1"/>
    <col min="3137" max="3137" width="15.625" bestFit="1" customWidth="1"/>
    <col min="3139" max="3139" width="15.625" bestFit="1" customWidth="1"/>
    <col min="3141" max="3141" width="15.625" bestFit="1" customWidth="1"/>
    <col min="3143" max="3143" width="15.625" bestFit="1" customWidth="1"/>
    <col min="3145" max="3145" width="15.625" bestFit="1" customWidth="1"/>
    <col min="3147" max="3147" width="15.625" bestFit="1" customWidth="1"/>
    <col min="3149" max="3149" width="15.625" bestFit="1" customWidth="1"/>
    <col min="3151" max="3151" width="15.625" bestFit="1" customWidth="1"/>
    <col min="3153" max="3153" width="15.625" bestFit="1" customWidth="1"/>
    <col min="3155" max="3155" width="15.625" bestFit="1" customWidth="1"/>
    <col min="3157" max="3157" width="15.625" bestFit="1" customWidth="1"/>
    <col min="3159" max="3159" width="15.625" bestFit="1" customWidth="1"/>
    <col min="3161" max="3161" width="15.625" bestFit="1" customWidth="1"/>
    <col min="3163" max="3163" width="15.625" bestFit="1" customWidth="1"/>
    <col min="3165" max="3165" width="15.625" bestFit="1" customWidth="1"/>
    <col min="3167" max="3167" width="15.625" bestFit="1" customWidth="1"/>
    <col min="3169" max="3169" width="15.625" bestFit="1" customWidth="1"/>
    <col min="3171" max="3171" width="15.625" bestFit="1" customWidth="1"/>
    <col min="3173" max="3173" width="15.625" bestFit="1" customWidth="1"/>
    <col min="3175" max="3175" width="15.625" bestFit="1" customWidth="1"/>
    <col min="3177" max="3177" width="15.625" bestFit="1" customWidth="1"/>
    <col min="3179" max="3179" width="15.625" bestFit="1" customWidth="1"/>
    <col min="3181" max="3181" width="15.625" bestFit="1" customWidth="1"/>
    <col min="3183" max="3183" width="15.625" bestFit="1" customWidth="1"/>
    <col min="3185" max="3185" width="15.625" bestFit="1" customWidth="1"/>
    <col min="3187" max="3187" width="15.625" bestFit="1" customWidth="1"/>
    <col min="3189" max="3189" width="15.625" bestFit="1" customWidth="1"/>
    <col min="3191" max="3191" width="15.625" bestFit="1" customWidth="1"/>
    <col min="3193" max="3193" width="15.625" bestFit="1" customWidth="1"/>
    <col min="3195" max="3195" width="15.625" bestFit="1" customWidth="1"/>
    <col min="3197" max="3197" width="15.625" bestFit="1" customWidth="1"/>
    <col min="3199" max="3199" width="15.625" bestFit="1" customWidth="1"/>
    <col min="3201" max="3201" width="15.625" bestFit="1" customWidth="1"/>
    <col min="3203" max="3203" width="15.625" bestFit="1" customWidth="1"/>
    <col min="3205" max="3205" width="15.625" bestFit="1" customWidth="1"/>
    <col min="3207" max="3207" width="15.625" bestFit="1" customWidth="1"/>
    <col min="3209" max="3209" width="15.625" bestFit="1" customWidth="1"/>
    <col min="3211" max="3211" width="15.625" bestFit="1" customWidth="1"/>
    <col min="3213" max="3213" width="15.625" bestFit="1" customWidth="1"/>
    <col min="3215" max="3215" width="15.625" bestFit="1" customWidth="1"/>
    <col min="3217" max="3217" width="15.625" bestFit="1" customWidth="1"/>
    <col min="3219" max="3219" width="15.625" bestFit="1" customWidth="1"/>
    <col min="3221" max="3221" width="15.625" bestFit="1" customWidth="1"/>
    <col min="3223" max="3223" width="15.625" bestFit="1" customWidth="1"/>
    <col min="3225" max="3225" width="15.625" bestFit="1" customWidth="1"/>
    <col min="3227" max="3227" width="15.625" bestFit="1" customWidth="1"/>
    <col min="3229" max="3229" width="15.625" bestFit="1" customWidth="1"/>
    <col min="3231" max="3231" width="15.625" bestFit="1" customWidth="1"/>
    <col min="3233" max="3233" width="15.625" bestFit="1" customWidth="1"/>
    <col min="3235" max="3235" width="15.625" bestFit="1" customWidth="1"/>
    <col min="3237" max="3237" width="15.625" bestFit="1" customWidth="1"/>
    <col min="3239" max="3239" width="15.625" bestFit="1" customWidth="1"/>
    <col min="3241" max="3241" width="15.625" bestFit="1" customWidth="1"/>
    <col min="3243" max="3243" width="15.625" bestFit="1" customWidth="1"/>
    <col min="3245" max="3245" width="15.625" bestFit="1" customWidth="1"/>
    <col min="3247" max="3247" width="15.625" bestFit="1" customWidth="1"/>
    <col min="3249" max="3249" width="15.625" bestFit="1" customWidth="1"/>
    <col min="3251" max="3251" width="15.625" bestFit="1" customWidth="1"/>
    <col min="3253" max="3253" width="15.625" bestFit="1" customWidth="1"/>
    <col min="3255" max="3255" width="15.625" bestFit="1" customWidth="1"/>
    <col min="3257" max="3257" width="15.625" bestFit="1" customWidth="1"/>
    <col min="3259" max="3259" width="15.625" bestFit="1" customWidth="1"/>
    <col min="3261" max="3261" width="15.625" bestFit="1" customWidth="1"/>
    <col min="3263" max="3263" width="15.625" bestFit="1" customWidth="1"/>
    <col min="3265" max="3265" width="15.625" bestFit="1" customWidth="1"/>
    <col min="3267" max="3267" width="15.625" bestFit="1" customWidth="1"/>
    <col min="3269" max="3269" width="15.625" bestFit="1" customWidth="1"/>
    <col min="3271" max="3271" width="15.625" bestFit="1" customWidth="1"/>
    <col min="3273" max="3273" width="15.625" bestFit="1" customWidth="1"/>
    <col min="3275" max="3275" width="15.625" bestFit="1" customWidth="1"/>
    <col min="3277" max="3277" width="15.625" bestFit="1" customWidth="1"/>
    <col min="3279" max="3279" width="15.625" bestFit="1" customWidth="1"/>
    <col min="3281" max="3281" width="15.625" bestFit="1" customWidth="1"/>
    <col min="3283" max="3283" width="15.625" bestFit="1" customWidth="1"/>
    <col min="3285" max="3285" width="15.625" bestFit="1" customWidth="1"/>
    <col min="3287" max="3287" width="15.625" bestFit="1" customWidth="1"/>
    <col min="3289" max="3289" width="15.625" bestFit="1" customWidth="1"/>
    <col min="3291" max="3291" width="15.625" bestFit="1" customWidth="1"/>
    <col min="3293" max="3293" width="15.625" bestFit="1" customWidth="1"/>
    <col min="3295" max="3295" width="15.625" bestFit="1" customWidth="1"/>
    <col min="3297" max="3297" width="15.625" bestFit="1" customWidth="1"/>
    <col min="3299" max="3299" width="15.625" bestFit="1" customWidth="1"/>
    <col min="3301" max="3301" width="15.625" bestFit="1" customWidth="1"/>
    <col min="3303" max="3303" width="15.625" bestFit="1" customWidth="1"/>
    <col min="3305" max="3305" width="15.625" bestFit="1" customWidth="1"/>
    <col min="3307" max="3307" width="15.625" bestFit="1" customWidth="1"/>
    <col min="3309" max="3309" width="15.625" bestFit="1" customWidth="1"/>
    <col min="3311" max="3311" width="15.625" bestFit="1" customWidth="1"/>
    <col min="3313" max="3313" width="15.625" bestFit="1" customWidth="1"/>
    <col min="3315" max="3315" width="15.625" bestFit="1" customWidth="1"/>
    <col min="3317" max="3317" width="15.625" bestFit="1" customWidth="1"/>
    <col min="3319" max="3319" width="15.625" bestFit="1" customWidth="1"/>
    <col min="3321" max="3321" width="15.625" bestFit="1" customWidth="1"/>
    <col min="3323" max="3323" width="15.625" bestFit="1" customWidth="1"/>
    <col min="3325" max="3325" width="15.625" bestFit="1" customWidth="1"/>
    <col min="3327" max="3327" width="15.625" bestFit="1" customWidth="1"/>
    <col min="3329" max="3329" width="15.625" bestFit="1" customWidth="1"/>
    <col min="3331" max="3331" width="15.625" bestFit="1" customWidth="1"/>
    <col min="3333" max="3333" width="15.625" bestFit="1" customWidth="1"/>
    <col min="3335" max="3335" width="15.625" bestFit="1" customWidth="1"/>
    <col min="3337" max="3337" width="15.625" bestFit="1" customWidth="1"/>
    <col min="3339" max="3339" width="15.625" bestFit="1" customWidth="1"/>
    <col min="3341" max="3341" width="15.625" bestFit="1" customWidth="1"/>
    <col min="3343" max="3343" width="15.625" bestFit="1" customWidth="1"/>
    <col min="3345" max="3345" width="15.625" bestFit="1" customWidth="1"/>
    <col min="3347" max="3347" width="15.625" bestFit="1" customWidth="1"/>
    <col min="3349" max="3349" width="15.625" bestFit="1" customWidth="1"/>
    <col min="3351" max="3351" width="15.625" bestFit="1" customWidth="1"/>
    <col min="3353" max="3353" width="15.625" bestFit="1" customWidth="1"/>
    <col min="3355" max="3355" width="15.625" bestFit="1" customWidth="1"/>
    <col min="3357" max="3357" width="15.625" bestFit="1" customWidth="1"/>
    <col min="3359" max="3359" width="15.625" bestFit="1" customWidth="1"/>
    <col min="3361" max="3361" width="15.625" bestFit="1" customWidth="1"/>
    <col min="3363" max="3363" width="15.625" bestFit="1" customWidth="1"/>
    <col min="3365" max="3365" width="15.625" bestFit="1" customWidth="1"/>
    <col min="3367" max="3367" width="15.625" bestFit="1" customWidth="1"/>
    <col min="3369" max="3369" width="15.625" bestFit="1" customWidth="1"/>
    <col min="3371" max="3371" width="15.625" bestFit="1" customWidth="1"/>
    <col min="3373" max="3373" width="15.625" bestFit="1" customWidth="1"/>
    <col min="3375" max="3375" width="15.625" bestFit="1" customWidth="1"/>
    <col min="3377" max="3377" width="15.625" bestFit="1" customWidth="1"/>
    <col min="3379" max="3379" width="15.625" bestFit="1" customWidth="1"/>
    <col min="3381" max="3381" width="15.625" bestFit="1" customWidth="1"/>
    <col min="3383" max="3383" width="15.625" bestFit="1" customWidth="1"/>
    <col min="3385" max="3385" width="15.625" bestFit="1" customWidth="1"/>
    <col min="3387" max="3387" width="15.625" bestFit="1" customWidth="1"/>
    <col min="3389" max="3389" width="15.625" bestFit="1" customWidth="1"/>
    <col min="3391" max="3391" width="15.625" bestFit="1" customWidth="1"/>
    <col min="3393" max="3393" width="15.625" bestFit="1" customWidth="1"/>
    <col min="3395" max="3395" width="15.625" bestFit="1" customWidth="1"/>
    <col min="3397" max="3397" width="15.625" bestFit="1" customWidth="1"/>
    <col min="3399" max="3399" width="15.625" bestFit="1" customWidth="1"/>
    <col min="3401" max="3401" width="15.625" bestFit="1" customWidth="1"/>
    <col min="3403" max="3403" width="15.625" bestFit="1" customWidth="1"/>
    <col min="3405" max="3405" width="15.625" bestFit="1" customWidth="1"/>
    <col min="3407" max="3407" width="15.625" bestFit="1" customWidth="1"/>
    <col min="3409" max="3409" width="15.625" bestFit="1" customWidth="1"/>
    <col min="3411" max="3411" width="15.625" bestFit="1" customWidth="1"/>
    <col min="3413" max="3413" width="15.625" bestFit="1" customWidth="1"/>
    <col min="3415" max="3415" width="15.625" bestFit="1" customWidth="1"/>
    <col min="3417" max="3417" width="15.625" bestFit="1" customWidth="1"/>
    <col min="3419" max="3419" width="15.625" bestFit="1" customWidth="1"/>
    <col min="3421" max="3421" width="15.625" bestFit="1" customWidth="1"/>
    <col min="3423" max="3423" width="15.625" bestFit="1" customWidth="1"/>
    <col min="3425" max="3425" width="15.625" bestFit="1" customWidth="1"/>
    <col min="3427" max="3427" width="15.625" bestFit="1" customWidth="1"/>
    <col min="3429" max="3429" width="15.625" bestFit="1" customWidth="1"/>
    <col min="3431" max="3431" width="15.625" bestFit="1" customWidth="1"/>
    <col min="3433" max="3433" width="15.625" bestFit="1" customWidth="1"/>
    <col min="3435" max="3435" width="15.625" bestFit="1" customWidth="1"/>
    <col min="3437" max="3437" width="15.625" bestFit="1" customWidth="1"/>
    <col min="3439" max="3439" width="15.625" bestFit="1" customWidth="1"/>
    <col min="3441" max="3441" width="15.625" bestFit="1" customWidth="1"/>
    <col min="3443" max="3443" width="15.625" bestFit="1" customWidth="1"/>
    <col min="3445" max="3445" width="15.625" bestFit="1" customWidth="1"/>
    <col min="3447" max="3447" width="15.625" bestFit="1" customWidth="1"/>
    <col min="3449" max="3449" width="15.625" bestFit="1" customWidth="1"/>
    <col min="3451" max="3451" width="15.625" bestFit="1" customWidth="1"/>
    <col min="3453" max="3453" width="15.625" bestFit="1" customWidth="1"/>
    <col min="3455" max="3455" width="15.625" bestFit="1" customWidth="1"/>
    <col min="3457" max="3457" width="15.625" bestFit="1" customWidth="1"/>
    <col min="3459" max="3459" width="15.625" bestFit="1" customWidth="1"/>
    <col min="3461" max="3461" width="15.625" bestFit="1" customWidth="1"/>
    <col min="3463" max="3463" width="15.625" bestFit="1" customWidth="1"/>
    <col min="3465" max="3465" width="15.625" bestFit="1" customWidth="1"/>
    <col min="3467" max="3467" width="15.625" bestFit="1" customWidth="1"/>
    <col min="3469" max="3469" width="15.625" bestFit="1" customWidth="1"/>
    <col min="3471" max="3471" width="15.625" bestFit="1" customWidth="1"/>
    <col min="3473" max="3473" width="15.625" bestFit="1" customWidth="1"/>
    <col min="3475" max="3475" width="15.625" bestFit="1" customWidth="1"/>
    <col min="3477" max="3477" width="15.625" bestFit="1" customWidth="1"/>
    <col min="3479" max="3479" width="15.625" bestFit="1" customWidth="1"/>
    <col min="3481" max="3481" width="15.625" bestFit="1" customWidth="1"/>
    <col min="3483" max="3483" width="15.625" bestFit="1" customWidth="1"/>
    <col min="3485" max="3485" width="15.625" bestFit="1" customWidth="1"/>
    <col min="3487" max="3487" width="15.625" bestFit="1" customWidth="1"/>
    <col min="3489" max="3489" width="15.625" bestFit="1" customWidth="1"/>
    <col min="3491" max="3491" width="15.625" bestFit="1" customWidth="1"/>
    <col min="3493" max="3493" width="15.625" bestFit="1" customWidth="1"/>
    <col min="3495" max="3495" width="15.625" bestFit="1" customWidth="1"/>
    <col min="3497" max="3497" width="15.625" bestFit="1" customWidth="1"/>
    <col min="3499" max="3499" width="15.625" bestFit="1" customWidth="1"/>
    <col min="3501" max="3501" width="15.625" bestFit="1" customWidth="1"/>
    <col min="3503" max="3503" width="15.625" bestFit="1" customWidth="1"/>
    <col min="3505" max="3505" width="15.625" bestFit="1" customWidth="1"/>
    <col min="3507" max="3507" width="15.625" bestFit="1" customWidth="1"/>
    <col min="3509" max="3509" width="15.625" bestFit="1" customWidth="1"/>
    <col min="3511" max="3511" width="15.625" bestFit="1" customWidth="1"/>
    <col min="3513" max="3513" width="15.625" bestFit="1" customWidth="1"/>
    <col min="3515" max="3515" width="15.625" bestFit="1" customWidth="1"/>
    <col min="3517" max="3517" width="15.625" bestFit="1" customWidth="1"/>
    <col min="3519" max="3519" width="15.625" bestFit="1" customWidth="1"/>
    <col min="3521" max="3521" width="15.625" bestFit="1" customWidth="1"/>
    <col min="3523" max="3523" width="15.625" bestFit="1" customWidth="1"/>
    <col min="3525" max="3525" width="15.625" bestFit="1" customWidth="1"/>
    <col min="3527" max="3527" width="15.625" bestFit="1" customWidth="1"/>
    <col min="3529" max="3529" width="15.625" bestFit="1" customWidth="1"/>
    <col min="3531" max="3531" width="15.625" bestFit="1" customWidth="1"/>
    <col min="3533" max="3533" width="15.625" bestFit="1" customWidth="1"/>
    <col min="3535" max="3535" width="15.625" bestFit="1" customWidth="1"/>
    <col min="3537" max="3537" width="15.625" bestFit="1" customWidth="1"/>
    <col min="3539" max="3539" width="15.625" bestFit="1" customWidth="1"/>
    <col min="3541" max="3541" width="15.625" bestFit="1" customWidth="1"/>
    <col min="3543" max="3543" width="15.625" bestFit="1" customWidth="1"/>
    <col min="3545" max="3545" width="15.625" bestFit="1" customWidth="1"/>
    <col min="3547" max="3547" width="15.625" bestFit="1" customWidth="1"/>
    <col min="3549" max="3549" width="15.625" bestFit="1" customWidth="1"/>
    <col min="3551" max="3551" width="15.625" bestFit="1" customWidth="1"/>
    <col min="3553" max="3553" width="15.625" bestFit="1" customWidth="1"/>
    <col min="3555" max="3555" width="15.625" bestFit="1" customWidth="1"/>
    <col min="3557" max="3557" width="15.625" bestFit="1" customWidth="1"/>
    <col min="3559" max="3559" width="15.625" bestFit="1" customWidth="1"/>
    <col min="3561" max="3561" width="15.625" bestFit="1" customWidth="1"/>
    <col min="3563" max="3563" width="15.625" bestFit="1" customWidth="1"/>
    <col min="3565" max="3565" width="15.625" bestFit="1" customWidth="1"/>
    <col min="3567" max="3567" width="15.625" bestFit="1" customWidth="1"/>
    <col min="3569" max="3569" width="15.625" bestFit="1" customWidth="1"/>
    <col min="3571" max="3571" width="15.625" bestFit="1" customWidth="1"/>
    <col min="3573" max="3573" width="15.625" bestFit="1" customWidth="1"/>
    <col min="3575" max="3575" width="15.625" bestFit="1" customWidth="1"/>
    <col min="3577" max="3577" width="15.625" bestFit="1" customWidth="1"/>
    <col min="3579" max="3579" width="15.625" bestFit="1" customWidth="1"/>
    <col min="3581" max="3581" width="15.625" bestFit="1" customWidth="1"/>
    <col min="3583" max="3583" width="15.625" bestFit="1" customWidth="1"/>
    <col min="3585" max="3585" width="15.625" bestFit="1" customWidth="1"/>
    <col min="3587" max="3587" width="15.625" bestFit="1" customWidth="1"/>
    <col min="3589" max="3589" width="15.625" bestFit="1" customWidth="1"/>
    <col min="3591" max="3591" width="15.625" bestFit="1" customWidth="1"/>
    <col min="3593" max="3593" width="15.625" bestFit="1" customWidth="1"/>
    <col min="3595" max="3595" width="15.625" bestFit="1" customWidth="1"/>
    <col min="3597" max="3597" width="15.625" bestFit="1" customWidth="1"/>
    <col min="3599" max="3599" width="15.625" bestFit="1" customWidth="1"/>
    <col min="3601" max="3601" width="15.625" bestFit="1" customWidth="1"/>
    <col min="3603" max="3603" width="15.625" bestFit="1" customWidth="1"/>
    <col min="3605" max="3605" width="15.625" bestFit="1" customWidth="1"/>
    <col min="3607" max="3607" width="15.625" bestFit="1" customWidth="1"/>
    <col min="3609" max="3609" width="15.625" bestFit="1" customWidth="1"/>
    <col min="3611" max="3611" width="15.625" bestFit="1" customWidth="1"/>
    <col min="3613" max="3613" width="15.625" bestFit="1" customWidth="1"/>
    <col min="3615" max="3615" width="15.625" bestFit="1" customWidth="1"/>
    <col min="3617" max="3617" width="15.625" bestFit="1" customWidth="1"/>
    <col min="3619" max="3619" width="15.625" bestFit="1" customWidth="1"/>
    <col min="3621" max="3621" width="15.625" bestFit="1" customWidth="1"/>
    <col min="3623" max="3623" width="15.625" bestFit="1" customWidth="1"/>
    <col min="3625" max="3625" width="15.625" bestFit="1" customWidth="1"/>
    <col min="3627" max="3627" width="15.625" bestFit="1" customWidth="1"/>
    <col min="3629" max="3629" width="15.625" bestFit="1" customWidth="1"/>
    <col min="3631" max="3631" width="15.625" bestFit="1" customWidth="1"/>
    <col min="3633" max="3633" width="15.625" bestFit="1" customWidth="1"/>
    <col min="3635" max="3635" width="15.625" bestFit="1" customWidth="1"/>
    <col min="3637" max="3637" width="15.625" bestFit="1" customWidth="1"/>
    <col min="3639" max="3639" width="15.625" bestFit="1" customWidth="1"/>
    <col min="3641" max="3641" width="15.625" bestFit="1" customWidth="1"/>
    <col min="3643" max="3643" width="15.625" bestFit="1" customWidth="1"/>
    <col min="3645" max="3645" width="15.625" bestFit="1" customWidth="1"/>
    <col min="3647" max="3647" width="15.625" bestFit="1" customWidth="1"/>
    <col min="3649" max="3649" width="15.625" bestFit="1" customWidth="1"/>
    <col min="3651" max="3651" width="15.625" bestFit="1" customWidth="1"/>
    <col min="3653" max="3653" width="15.625" bestFit="1" customWidth="1"/>
    <col min="3655" max="3655" width="15.625" bestFit="1" customWidth="1"/>
    <col min="3657" max="3657" width="15.625" bestFit="1" customWidth="1"/>
    <col min="3659" max="3659" width="15.625" bestFit="1" customWidth="1"/>
    <col min="3661" max="3661" width="15.625" bestFit="1" customWidth="1"/>
    <col min="3663" max="3663" width="15.625" bestFit="1" customWidth="1"/>
    <col min="3665" max="3665" width="15.625" bestFit="1" customWidth="1"/>
    <col min="3667" max="3667" width="15.625" bestFit="1" customWidth="1"/>
    <col min="3669" max="3669" width="15.625" bestFit="1" customWidth="1"/>
    <col min="3671" max="3671" width="15.625" bestFit="1" customWidth="1"/>
    <col min="3673" max="3673" width="15.625" bestFit="1" customWidth="1"/>
    <col min="3675" max="3675" width="15.625" bestFit="1" customWidth="1"/>
    <col min="3677" max="3677" width="15.625" bestFit="1" customWidth="1"/>
    <col min="3679" max="3679" width="15.625" bestFit="1" customWidth="1"/>
    <col min="3681" max="3681" width="15.625" bestFit="1" customWidth="1"/>
    <col min="3683" max="3683" width="15.625" bestFit="1" customWidth="1"/>
    <col min="3685" max="3685" width="15.625" bestFit="1" customWidth="1"/>
    <col min="3687" max="3687" width="15.625" bestFit="1" customWidth="1"/>
    <col min="3689" max="3689" width="15.625" bestFit="1" customWidth="1"/>
    <col min="3691" max="3691" width="15.625" bestFit="1" customWidth="1"/>
    <col min="3693" max="3693" width="15.625" bestFit="1" customWidth="1"/>
    <col min="3695" max="3695" width="15.625" bestFit="1" customWidth="1"/>
    <col min="3697" max="3697" width="15.625" bestFit="1" customWidth="1"/>
    <col min="3699" max="3699" width="15.625" bestFit="1" customWidth="1"/>
    <col min="3701" max="3701" width="15.625" bestFit="1" customWidth="1"/>
    <col min="3703" max="3703" width="15.625" bestFit="1" customWidth="1"/>
    <col min="3705" max="3705" width="15.625" bestFit="1" customWidth="1"/>
    <col min="3707" max="3707" width="15.625" bestFit="1" customWidth="1"/>
    <col min="3709" max="3709" width="15.625" bestFit="1" customWidth="1"/>
    <col min="3711" max="3711" width="15.625" bestFit="1" customWidth="1"/>
    <col min="3713" max="3713" width="15.625" bestFit="1" customWidth="1"/>
    <col min="3715" max="3715" width="15.625" bestFit="1" customWidth="1"/>
    <col min="3717" max="3717" width="15.625" bestFit="1" customWidth="1"/>
    <col min="3719" max="3719" width="15.625" bestFit="1" customWidth="1"/>
    <col min="3721" max="3721" width="15.625" bestFit="1" customWidth="1"/>
    <col min="3723" max="3723" width="15.625" bestFit="1" customWidth="1"/>
    <col min="3725" max="3725" width="15.625" bestFit="1" customWidth="1"/>
    <col min="3727" max="3727" width="15.625" bestFit="1" customWidth="1"/>
    <col min="3729" max="3729" width="15.625" bestFit="1" customWidth="1"/>
    <col min="3731" max="3731" width="15.625" bestFit="1" customWidth="1"/>
    <col min="3733" max="3733" width="15.625" bestFit="1" customWidth="1"/>
    <col min="3735" max="3735" width="15.625" bestFit="1" customWidth="1"/>
    <col min="3737" max="3737" width="15.625" bestFit="1" customWidth="1"/>
    <col min="3739" max="3739" width="15.625" bestFit="1" customWidth="1"/>
    <col min="3741" max="3741" width="15.625" bestFit="1" customWidth="1"/>
    <col min="3743" max="3743" width="15.625" bestFit="1" customWidth="1"/>
    <col min="3745" max="3745" width="15.625" bestFit="1" customWidth="1"/>
    <col min="3747" max="3747" width="15.625" bestFit="1" customWidth="1"/>
    <col min="3749" max="3749" width="15.625" bestFit="1" customWidth="1"/>
    <col min="3751" max="3751" width="15.625" bestFit="1" customWidth="1"/>
    <col min="3753" max="3753" width="15.625" bestFit="1" customWidth="1"/>
    <col min="3755" max="3755" width="15.625" bestFit="1" customWidth="1"/>
    <col min="3757" max="3757" width="15.625" bestFit="1" customWidth="1"/>
    <col min="3759" max="3759" width="15.625" bestFit="1" customWidth="1"/>
    <col min="3761" max="3761" width="15.625" bestFit="1" customWidth="1"/>
    <col min="3763" max="3763" width="15.625" bestFit="1" customWidth="1"/>
    <col min="3765" max="3765" width="15.625" bestFit="1" customWidth="1"/>
    <col min="3767" max="3767" width="15.625" bestFit="1" customWidth="1"/>
    <col min="3769" max="3769" width="15.625" bestFit="1" customWidth="1"/>
    <col min="3771" max="3771" width="15.625" bestFit="1" customWidth="1"/>
    <col min="3773" max="3773" width="15.625" bestFit="1" customWidth="1"/>
    <col min="3775" max="3775" width="15.625" bestFit="1" customWidth="1"/>
    <col min="3777" max="3777" width="15.625" bestFit="1" customWidth="1"/>
    <col min="3779" max="3779" width="15.625" bestFit="1" customWidth="1"/>
    <col min="3781" max="3781" width="15.625" bestFit="1" customWidth="1"/>
    <col min="3783" max="3783" width="15.625" bestFit="1" customWidth="1"/>
    <col min="3785" max="3785" width="15.625" bestFit="1" customWidth="1"/>
    <col min="3787" max="3787" width="15.625" bestFit="1" customWidth="1"/>
    <col min="3789" max="3789" width="15.625" bestFit="1" customWidth="1"/>
    <col min="3791" max="3791" width="15.625" bestFit="1" customWidth="1"/>
    <col min="3793" max="3793" width="15.625" bestFit="1" customWidth="1"/>
    <col min="3795" max="3795" width="15.625" bestFit="1" customWidth="1"/>
    <col min="3797" max="3797" width="15.625" bestFit="1" customWidth="1"/>
    <col min="3799" max="3799" width="15.625" bestFit="1" customWidth="1"/>
    <col min="3801" max="3801" width="15.625" bestFit="1" customWidth="1"/>
    <col min="3803" max="3803" width="15.625" bestFit="1" customWidth="1"/>
    <col min="3805" max="3805" width="15.625" bestFit="1" customWidth="1"/>
    <col min="3807" max="3807" width="15.625" bestFit="1" customWidth="1"/>
    <col min="3809" max="3809" width="15.625" bestFit="1" customWidth="1"/>
    <col min="3811" max="3811" width="15.625" bestFit="1" customWidth="1"/>
    <col min="3813" max="3813" width="15.625" bestFit="1" customWidth="1"/>
    <col min="3815" max="3815" width="15.625" bestFit="1" customWidth="1"/>
    <col min="3817" max="3817" width="15.625" bestFit="1" customWidth="1"/>
    <col min="3819" max="3819" width="15.625" bestFit="1" customWidth="1"/>
    <col min="3821" max="3821" width="15.625" bestFit="1" customWidth="1"/>
    <col min="3823" max="3823" width="15.625" bestFit="1" customWidth="1"/>
    <col min="3825" max="3825" width="15.625" bestFit="1" customWidth="1"/>
    <col min="3827" max="3827" width="15.625" bestFit="1" customWidth="1"/>
    <col min="3829" max="3829" width="15.625" bestFit="1" customWidth="1"/>
    <col min="3831" max="3831" width="15.625" bestFit="1" customWidth="1"/>
    <col min="3833" max="3833" width="15.625" bestFit="1" customWidth="1"/>
    <col min="3835" max="3835" width="15.625" bestFit="1" customWidth="1"/>
    <col min="3837" max="3837" width="15.625" bestFit="1" customWidth="1"/>
    <col min="3839" max="3839" width="15.625" bestFit="1" customWidth="1"/>
    <col min="3841" max="3841" width="15.625" bestFit="1" customWidth="1"/>
    <col min="3843" max="3843" width="15.625" bestFit="1" customWidth="1"/>
    <col min="3845" max="3845" width="15.625" bestFit="1" customWidth="1"/>
    <col min="3847" max="3847" width="15.625" bestFit="1" customWidth="1"/>
    <col min="3849" max="3849" width="15.625" bestFit="1" customWidth="1"/>
    <col min="3851" max="3851" width="15.625" bestFit="1" customWidth="1"/>
    <col min="3853" max="3853" width="15.625" bestFit="1" customWidth="1"/>
    <col min="3855" max="3855" width="15.625" bestFit="1" customWidth="1"/>
    <col min="3857" max="3857" width="15.625" bestFit="1" customWidth="1"/>
    <col min="3859" max="3859" width="15.625" bestFit="1" customWidth="1"/>
    <col min="3861" max="3861" width="15.625" bestFit="1" customWidth="1"/>
    <col min="3863" max="3863" width="15.625" bestFit="1" customWidth="1"/>
    <col min="3865" max="3865" width="15.625" bestFit="1" customWidth="1"/>
    <col min="3867" max="3867" width="15.625" bestFit="1" customWidth="1"/>
    <col min="3869" max="3869" width="15.625" bestFit="1" customWidth="1"/>
    <col min="3871" max="3871" width="15.625" bestFit="1" customWidth="1"/>
    <col min="3873" max="3873" width="15.625" bestFit="1" customWidth="1"/>
    <col min="3875" max="3875" width="15.625" bestFit="1" customWidth="1"/>
    <col min="3877" max="3877" width="15.625" bestFit="1" customWidth="1"/>
    <col min="3879" max="3879" width="15.625" bestFit="1" customWidth="1"/>
    <col min="3881" max="3881" width="15.625" bestFit="1" customWidth="1"/>
    <col min="3883" max="3883" width="15.625" bestFit="1" customWidth="1"/>
    <col min="3885" max="3885" width="15.625" bestFit="1" customWidth="1"/>
    <col min="3887" max="3887" width="15.625" bestFit="1" customWidth="1"/>
    <col min="3889" max="3889" width="15.625" bestFit="1" customWidth="1"/>
    <col min="3891" max="3891" width="15.625" bestFit="1" customWidth="1"/>
    <col min="3893" max="3893" width="15.625" bestFit="1" customWidth="1"/>
    <col min="3895" max="3895" width="15.625" bestFit="1" customWidth="1"/>
    <col min="3897" max="3897" width="15.625" bestFit="1" customWidth="1"/>
    <col min="3899" max="3899" width="15.625" bestFit="1" customWidth="1"/>
    <col min="3901" max="3901" width="15.625" bestFit="1" customWidth="1"/>
    <col min="3903" max="3903" width="15.625" bestFit="1" customWidth="1"/>
    <col min="3905" max="3905" width="15.625" bestFit="1" customWidth="1"/>
    <col min="3907" max="3907" width="15.625" bestFit="1" customWidth="1"/>
    <col min="3909" max="3909" width="15.625" bestFit="1" customWidth="1"/>
    <col min="3911" max="3911" width="15.625" bestFit="1" customWidth="1"/>
    <col min="3913" max="3913" width="15.625" bestFit="1" customWidth="1"/>
    <col min="3915" max="3915" width="15.625" bestFit="1" customWidth="1"/>
    <col min="3917" max="3917" width="15.625" bestFit="1" customWidth="1"/>
    <col min="3919" max="3919" width="15.625" bestFit="1" customWidth="1"/>
    <col min="3921" max="3921" width="15.625" bestFit="1" customWidth="1"/>
    <col min="3923" max="3923" width="15.625" bestFit="1" customWidth="1"/>
    <col min="3925" max="3925" width="15.625" bestFit="1" customWidth="1"/>
    <col min="3927" max="3927" width="15.625" bestFit="1" customWidth="1"/>
    <col min="3929" max="3929" width="15.625" bestFit="1" customWidth="1"/>
    <col min="3931" max="3931" width="15.625" bestFit="1" customWidth="1"/>
    <col min="3933" max="3933" width="15.625" bestFit="1" customWidth="1"/>
    <col min="3935" max="3935" width="15.625" bestFit="1" customWidth="1"/>
    <col min="3937" max="3937" width="15.625" bestFit="1" customWidth="1"/>
    <col min="3939" max="3939" width="15.625" bestFit="1" customWidth="1"/>
    <col min="3941" max="3941" width="15.625" bestFit="1" customWidth="1"/>
    <col min="3943" max="3943" width="15.625" bestFit="1" customWidth="1"/>
    <col min="3945" max="3945" width="15.625" bestFit="1" customWidth="1"/>
    <col min="3947" max="3947" width="15.625" bestFit="1" customWidth="1"/>
    <col min="3949" max="3949" width="15.625" bestFit="1" customWidth="1"/>
    <col min="3951" max="3951" width="15.625" bestFit="1" customWidth="1"/>
    <col min="3953" max="3953" width="15.625" bestFit="1" customWidth="1"/>
    <col min="3955" max="3955" width="15.625" bestFit="1" customWidth="1"/>
    <col min="3957" max="3957" width="15.625" bestFit="1" customWidth="1"/>
    <col min="3959" max="3959" width="15.625" bestFit="1" customWidth="1"/>
    <col min="3961" max="3961" width="15.625" bestFit="1" customWidth="1"/>
    <col min="3963" max="3963" width="15.625" bestFit="1" customWidth="1"/>
    <col min="3965" max="3965" width="15.625" bestFit="1" customWidth="1"/>
    <col min="3967" max="3967" width="15.625" bestFit="1" customWidth="1"/>
    <col min="3969" max="3969" width="15.625" bestFit="1" customWidth="1"/>
    <col min="3971" max="3971" width="15.625" bestFit="1" customWidth="1"/>
    <col min="3973" max="3973" width="15.625" bestFit="1" customWidth="1"/>
    <col min="3975" max="3975" width="15.625" bestFit="1" customWidth="1"/>
    <col min="3977" max="3977" width="15.625" bestFit="1" customWidth="1"/>
    <col min="3979" max="3979" width="15.625" bestFit="1" customWidth="1"/>
    <col min="3981" max="3981" width="15.625" bestFit="1" customWidth="1"/>
    <col min="3983" max="3983" width="15.625" bestFit="1" customWidth="1"/>
    <col min="3985" max="3985" width="15.625" bestFit="1" customWidth="1"/>
    <col min="3987" max="3987" width="15.625" bestFit="1" customWidth="1"/>
    <col min="3989" max="3989" width="15.625" bestFit="1" customWidth="1"/>
    <col min="3991" max="3991" width="15.625" bestFit="1" customWidth="1"/>
    <col min="3993" max="3993" width="15.625" bestFit="1" customWidth="1"/>
    <col min="3995" max="3995" width="15.625" bestFit="1" customWidth="1"/>
    <col min="3997" max="3997" width="15.625" bestFit="1" customWidth="1"/>
    <col min="3999" max="3999" width="15.625" bestFit="1" customWidth="1"/>
    <col min="4001" max="4001" width="15.625" bestFit="1" customWidth="1"/>
    <col min="4003" max="4003" width="15.625" bestFit="1" customWidth="1"/>
    <col min="4005" max="4005" width="15.625" bestFit="1" customWidth="1"/>
    <col min="4007" max="4007" width="15.625" bestFit="1" customWidth="1"/>
    <col min="4009" max="4009" width="15.625" bestFit="1" customWidth="1"/>
    <col min="4011" max="4011" width="15.625" bestFit="1" customWidth="1"/>
    <col min="4013" max="4013" width="15.625" bestFit="1" customWidth="1"/>
    <col min="4015" max="4015" width="15.625" bestFit="1" customWidth="1"/>
    <col min="4017" max="4017" width="15.625" bestFit="1" customWidth="1"/>
    <col min="4019" max="4019" width="15.625" bestFit="1" customWidth="1"/>
    <col min="4021" max="4021" width="15.625" bestFit="1" customWidth="1"/>
    <col min="4023" max="4023" width="15.625" bestFit="1" customWidth="1"/>
    <col min="4025" max="4025" width="15.625" bestFit="1" customWidth="1"/>
    <col min="4027" max="4027" width="15.625" bestFit="1" customWidth="1"/>
    <col min="4029" max="4029" width="15.625" bestFit="1" customWidth="1"/>
    <col min="4031" max="4031" width="15.625" bestFit="1" customWidth="1"/>
    <col min="4033" max="4033" width="15.625" bestFit="1" customWidth="1"/>
    <col min="4035" max="4035" width="15.625" bestFit="1" customWidth="1"/>
    <col min="4037" max="4037" width="15.625" bestFit="1" customWidth="1"/>
    <col min="4039" max="4039" width="15.625" bestFit="1" customWidth="1"/>
    <col min="4041" max="4041" width="15.625" bestFit="1" customWidth="1"/>
    <col min="4043" max="4043" width="15.625" bestFit="1" customWidth="1"/>
    <col min="4045" max="4045" width="15.625" bestFit="1" customWidth="1"/>
    <col min="4047" max="4047" width="15.625" bestFit="1" customWidth="1"/>
    <col min="4049" max="4049" width="15.625" bestFit="1" customWidth="1"/>
    <col min="4051" max="4051" width="15.625" bestFit="1" customWidth="1"/>
    <col min="4053" max="4053" width="15.625" bestFit="1" customWidth="1"/>
    <col min="4055" max="4055" width="15.625" bestFit="1" customWidth="1"/>
    <col min="4057" max="4057" width="15.625" bestFit="1" customWidth="1"/>
    <col min="4059" max="4059" width="15.625" bestFit="1" customWidth="1"/>
    <col min="4061" max="4061" width="15.625" bestFit="1" customWidth="1"/>
    <col min="4063" max="4063" width="15.625" bestFit="1" customWidth="1"/>
    <col min="4065" max="4065" width="15.625" bestFit="1" customWidth="1"/>
    <col min="4067" max="4067" width="15.625" bestFit="1" customWidth="1"/>
    <col min="4069" max="4069" width="15.625" bestFit="1" customWidth="1"/>
    <col min="4071" max="4071" width="15.625" bestFit="1" customWidth="1"/>
    <col min="4073" max="4073" width="15.625" bestFit="1" customWidth="1"/>
    <col min="4075" max="4075" width="15.625" bestFit="1" customWidth="1"/>
    <col min="4077" max="4077" width="15.625" bestFit="1" customWidth="1"/>
    <col min="4079" max="4079" width="15.625" bestFit="1" customWidth="1"/>
    <col min="4081" max="4081" width="15.625" bestFit="1" customWidth="1"/>
    <col min="4083" max="4083" width="15.625" bestFit="1" customWidth="1"/>
    <col min="4085" max="4085" width="15.625" bestFit="1" customWidth="1"/>
    <col min="4087" max="4087" width="15.625" bestFit="1" customWidth="1"/>
    <col min="4089" max="4089" width="15.625" bestFit="1" customWidth="1"/>
    <col min="4091" max="4091" width="15.625" bestFit="1" customWidth="1"/>
    <col min="4093" max="4093" width="15.625" bestFit="1" customWidth="1"/>
    <col min="4095" max="4095" width="15.625" bestFit="1" customWidth="1"/>
    <col min="4097" max="4097" width="15.625" bestFit="1" customWidth="1"/>
    <col min="4099" max="4099" width="15.625" bestFit="1" customWidth="1"/>
    <col min="4101" max="4101" width="15.625" bestFit="1" customWidth="1"/>
    <col min="4103" max="4103" width="15.625" bestFit="1" customWidth="1"/>
    <col min="4105" max="4105" width="15.625" bestFit="1" customWidth="1"/>
    <col min="4107" max="4107" width="15.625" bestFit="1" customWidth="1"/>
    <col min="4109" max="4109" width="15.625" bestFit="1" customWidth="1"/>
    <col min="4111" max="4111" width="15.625" bestFit="1" customWidth="1"/>
    <col min="4113" max="4113" width="15.625" bestFit="1" customWidth="1"/>
    <col min="4115" max="4115" width="15.625" bestFit="1" customWidth="1"/>
    <col min="4117" max="4117" width="15.625" bestFit="1" customWidth="1"/>
    <col min="4119" max="4119" width="15.625" bestFit="1" customWidth="1"/>
    <col min="4121" max="4121" width="15.625" bestFit="1" customWidth="1"/>
    <col min="4123" max="4123" width="15.625" bestFit="1" customWidth="1"/>
    <col min="4125" max="4125" width="15.625" bestFit="1" customWidth="1"/>
    <col min="4127" max="4127" width="15.625" bestFit="1" customWidth="1"/>
    <col min="4129" max="4129" width="15.625" bestFit="1" customWidth="1"/>
    <col min="4131" max="4131" width="15.625" bestFit="1" customWidth="1"/>
    <col min="4133" max="4133" width="15.625" bestFit="1" customWidth="1"/>
    <col min="4135" max="4135" width="15.625" bestFit="1" customWidth="1"/>
    <col min="4137" max="4137" width="15.625" bestFit="1" customWidth="1"/>
    <col min="4139" max="4139" width="15.625" bestFit="1" customWidth="1"/>
    <col min="4141" max="4141" width="15.625" bestFit="1" customWidth="1"/>
    <col min="4143" max="4143" width="15.625" bestFit="1" customWidth="1"/>
    <col min="4145" max="4145" width="15.625" bestFit="1" customWidth="1"/>
    <col min="4147" max="4147" width="15.625" bestFit="1" customWidth="1"/>
    <col min="4149" max="4149" width="15.625" bestFit="1" customWidth="1"/>
    <col min="4151" max="4151" width="15.625" bestFit="1" customWidth="1"/>
    <col min="4153" max="4153" width="15.625" bestFit="1" customWidth="1"/>
    <col min="4155" max="4155" width="15.625" bestFit="1" customWidth="1"/>
    <col min="4157" max="4157" width="15.625" bestFit="1" customWidth="1"/>
    <col min="4159" max="4159" width="15.625" bestFit="1" customWidth="1"/>
    <col min="4161" max="4161" width="15.625" bestFit="1" customWidth="1"/>
    <col min="4163" max="4163" width="15.625" bestFit="1" customWidth="1"/>
    <col min="4165" max="4165" width="15.625" bestFit="1" customWidth="1"/>
    <col min="4167" max="4167" width="15.625" bestFit="1" customWidth="1"/>
    <col min="4169" max="4169" width="15.625" bestFit="1" customWidth="1"/>
    <col min="4171" max="4171" width="15.625" bestFit="1" customWidth="1"/>
    <col min="4173" max="4173" width="15.625" bestFit="1" customWidth="1"/>
    <col min="4175" max="4175" width="15.625" bestFit="1" customWidth="1"/>
    <col min="4177" max="4177" width="15.625" bestFit="1" customWidth="1"/>
    <col min="4179" max="4179" width="15.625" bestFit="1" customWidth="1"/>
    <col min="4181" max="4181" width="15.625" bestFit="1" customWidth="1"/>
    <col min="4183" max="4183" width="15.625" bestFit="1" customWidth="1"/>
    <col min="4185" max="4185" width="15.625" bestFit="1" customWidth="1"/>
    <col min="4187" max="4187" width="15.625" bestFit="1" customWidth="1"/>
    <col min="4189" max="4189" width="15.625" bestFit="1" customWidth="1"/>
    <col min="4191" max="4191" width="15.625" bestFit="1" customWidth="1"/>
    <col min="4193" max="4193" width="15.625" bestFit="1" customWidth="1"/>
    <col min="4195" max="4195" width="15.625" bestFit="1" customWidth="1"/>
    <col min="4197" max="4197" width="15.625" bestFit="1" customWidth="1"/>
    <col min="4199" max="4199" width="15.625" bestFit="1" customWidth="1"/>
    <col min="4201" max="4201" width="15.625" bestFit="1" customWidth="1"/>
    <col min="4203" max="4203" width="15.625" bestFit="1" customWidth="1"/>
    <col min="4205" max="4205" width="15.625" bestFit="1" customWidth="1"/>
    <col min="4207" max="4207" width="15.625" bestFit="1" customWidth="1"/>
    <col min="4209" max="4209" width="15.625" bestFit="1" customWidth="1"/>
    <col min="4211" max="4211" width="15.625" bestFit="1" customWidth="1"/>
    <col min="4213" max="4213" width="15.625" bestFit="1" customWidth="1"/>
    <col min="4215" max="4215" width="15.625" bestFit="1" customWidth="1"/>
    <col min="4217" max="4217" width="15.625" bestFit="1" customWidth="1"/>
    <col min="4219" max="4219" width="15.625" bestFit="1" customWidth="1"/>
    <col min="4221" max="4221" width="15.625" bestFit="1" customWidth="1"/>
    <col min="4223" max="4223" width="15.625" bestFit="1" customWidth="1"/>
    <col min="4225" max="4225" width="15.625" bestFit="1" customWidth="1"/>
    <col min="4227" max="4227" width="15.625" bestFit="1" customWidth="1"/>
    <col min="4229" max="4229" width="15.625" bestFit="1" customWidth="1"/>
    <col min="4231" max="4231" width="15.625" bestFit="1" customWidth="1"/>
    <col min="4233" max="4233" width="15.625" bestFit="1" customWidth="1"/>
    <col min="4235" max="4235" width="15.625" bestFit="1" customWidth="1"/>
    <col min="4237" max="4237" width="15.625" bestFit="1" customWidth="1"/>
    <col min="4239" max="4239" width="15.625" bestFit="1" customWidth="1"/>
    <col min="4241" max="4241" width="15.625" bestFit="1" customWidth="1"/>
    <col min="4243" max="4243" width="15.625" bestFit="1" customWidth="1"/>
    <col min="4245" max="4245" width="15.625" bestFit="1" customWidth="1"/>
    <col min="4247" max="4247" width="15.625" bestFit="1" customWidth="1"/>
    <col min="4249" max="4249" width="15.625" bestFit="1" customWidth="1"/>
    <col min="4251" max="4251" width="15.625" bestFit="1" customWidth="1"/>
    <col min="4253" max="4253" width="15.625" bestFit="1" customWidth="1"/>
    <col min="4255" max="4255" width="15.625" bestFit="1" customWidth="1"/>
    <col min="4257" max="4257" width="15.625" bestFit="1" customWidth="1"/>
    <col min="4259" max="4259" width="15.625" bestFit="1" customWidth="1"/>
    <col min="4261" max="4261" width="15.625" bestFit="1" customWidth="1"/>
    <col min="4263" max="4263" width="15.625" bestFit="1" customWidth="1"/>
    <col min="4265" max="4265" width="15.625" bestFit="1" customWidth="1"/>
    <col min="4267" max="4267" width="15.625" bestFit="1" customWidth="1"/>
    <col min="4269" max="4269" width="15.625" bestFit="1" customWidth="1"/>
    <col min="4271" max="4271" width="15.625" bestFit="1" customWidth="1"/>
    <col min="4273" max="4273" width="15.625" bestFit="1" customWidth="1"/>
    <col min="4275" max="4275" width="15.625" bestFit="1" customWidth="1"/>
    <col min="4277" max="4277" width="15.625" bestFit="1" customWidth="1"/>
    <col min="4279" max="4279" width="15.625" bestFit="1" customWidth="1"/>
    <col min="4281" max="4281" width="15.625" bestFit="1" customWidth="1"/>
    <col min="4283" max="4283" width="15.625" bestFit="1" customWidth="1"/>
    <col min="4285" max="4285" width="15.625" bestFit="1" customWidth="1"/>
    <col min="4287" max="4287" width="15.625" bestFit="1" customWidth="1"/>
    <col min="4289" max="4289" width="15.625" bestFit="1" customWidth="1"/>
    <col min="4291" max="4291" width="15.625" bestFit="1" customWidth="1"/>
    <col min="4293" max="4293" width="15.625" bestFit="1" customWidth="1"/>
    <col min="4295" max="4295" width="15.625" bestFit="1" customWidth="1"/>
    <col min="4297" max="4297" width="15.625" bestFit="1" customWidth="1"/>
    <col min="4299" max="4299" width="15.625" bestFit="1" customWidth="1"/>
    <col min="4301" max="4301" width="15.625" bestFit="1" customWidth="1"/>
    <col min="4303" max="4303" width="15.625" bestFit="1" customWidth="1"/>
    <col min="4305" max="4305" width="15.625" bestFit="1" customWidth="1"/>
    <col min="4307" max="4307" width="15.625" bestFit="1" customWidth="1"/>
    <col min="4309" max="4309" width="15.625" bestFit="1" customWidth="1"/>
    <col min="4311" max="4311" width="15.625" bestFit="1" customWidth="1"/>
    <col min="4313" max="4313" width="15.625" bestFit="1" customWidth="1"/>
    <col min="4315" max="4315" width="15.625" bestFit="1" customWidth="1"/>
    <col min="4317" max="4317" width="15.625" bestFit="1" customWidth="1"/>
    <col min="4319" max="4319" width="15.625" bestFit="1" customWidth="1"/>
    <col min="4321" max="4321" width="15.625" bestFit="1" customWidth="1"/>
    <col min="4323" max="4323" width="15.625" bestFit="1" customWidth="1"/>
    <col min="4325" max="4325" width="15.625" bestFit="1" customWidth="1"/>
    <col min="4327" max="4327" width="15.625" bestFit="1" customWidth="1"/>
    <col min="4329" max="4329" width="15.625" bestFit="1" customWidth="1"/>
    <col min="4331" max="4331" width="15.625" bestFit="1" customWidth="1"/>
    <col min="4333" max="4333" width="15.625" bestFit="1" customWidth="1"/>
    <col min="4335" max="4335" width="15.625" bestFit="1" customWidth="1"/>
    <col min="4337" max="4337" width="15.625" bestFit="1" customWidth="1"/>
    <col min="4339" max="4339" width="15.625" bestFit="1" customWidth="1"/>
    <col min="4341" max="4341" width="15.625" bestFit="1" customWidth="1"/>
    <col min="4343" max="4343" width="15.625" bestFit="1" customWidth="1"/>
    <col min="4345" max="4345" width="15.625" bestFit="1" customWidth="1"/>
    <col min="4347" max="4347" width="15.625" bestFit="1" customWidth="1"/>
    <col min="4349" max="4349" width="15.625" bestFit="1" customWidth="1"/>
    <col min="4351" max="4351" width="15.625" bestFit="1" customWidth="1"/>
    <col min="4353" max="4353" width="15.625" bestFit="1" customWidth="1"/>
    <col min="4355" max="4355" width="15.625" bestFit="1" customWidth="1"/>
    <col min="4357" max="4357" width="15.625" bestFit="1" customWidth="1"/>
    <col min="4359" max="4359" width="15.625" bestFit="1" customWidth="1"/>
    <col min="4361" max="4361" width="15.625" bestFit="1" customWidth="1"/>
    <col min="4363" max="4363" width="15.625" bestFit="1" customWidth="1"/>
    <col min="4365" max="4365" width="15.625" bestFit="1" customWidth="1"/>
    <col min="4367" max="4367" width="15.625" bestFit="1" customWidth="1"/>
    <col min="4369" max="4369" width="15.625" bestFit="1" customWidth="1"/>
    <col min="4371" max="4371" width="15.625" bestFit="1" customWidth="1"/>
    <col min="4373" max="4373" width="15.625" bestFit="1" customWidth="1"/>
    <col min="4375" max="4375" width="15.625" bestFit="1" customWidth="1"/>
    <col min="4377" max="4377" width="15.625" bestFit="1" customWidth="1"/>
    <col min="4379" max="4379" width="15.625" bestFit="1" customWidth="1"/>
    <col min="4381" max="4381" width="15.625" bestFit="1" customWidth="1"/>
    <col min="4383" max="4383" width="15.625" bestFit="1" customWidth="1"/>
    <col min="4385" max="4385" width="15.625" bestFit="1" customWidth="1"/>
    <col min="4387" max="4387" width="15.625" bestFit="1" customWidth="1"/>
    <col min="4389" max="4389" width="15.625" bestFit="1" customWidth="1"/>
    <col min="4391" max="4391" width="15.625" bestFit="1" customWidth="1"/>
    <col min="4393" max="4393" width="15.625" bestFit="1" customWidth="1"/>
    <col min="4395" max="4395" width="15.625" bestFit="1" customWidth="1"/>
    <col min="4397" max="4397" width="15.625" bestFit="1" customWidth="1"/>
    <col min="4399" max="4399" width="15.625" bestFit="1" customWidth="1"/>
    <col min="4401" max="4401" width="15.625" bestFit="1" customWidth="1"/>
    <col min="4403" max="4403" width="15.625" bestFit="1" customWidth="1"/>
    <col min="4405" max="4405" width="15.625" bestFit="1" customWidth="1"/>
    <col min="4407" max="4407" width="15.625" bestFit="1" customWidth="1"/>
    <col min="4409" max="4409" width="15.625" bestFit="1" customWidth="1"/>
    <col min="4411" max="4411" width="15.625" bestFit="1" customWidth="1"/>
    <col min="4413" max="4413" width="15.625" bestFit="1" customWidth="1"/>
    <col min="4415" max="4415" width="15.625" bestFit="1" customWidth="1"/>
    <col min="4417" max="4417" width="15.625" bestFit="1" customWidth="1"/>
    <col min="4419" max="4419" width="15.625" bestFit="1" customWidth="1"/>
    <col min="4421" max="4421" width="15.625" bestFit="1" customWidth="1"/>
    <col min="4423" max="4423" width="15.625" bestFit="1" customWidth="1"/>
    <col min="4425" max="4425" width="15.625" bestFit="1" customWidth="1"/>
    <col min="4427" max="4427" width="15.625" bestFit="1" customWidth="1"/>
    <col min="4429" max="4429" width="15.625" bestFit="1" customWidth="1"/>
    <col min="4431" max="4431" width="15.625" bestFit="1" customWidth="1"/>
    <col min="4433" max="4433" width="15.625" bestFit="1" customWidth="1"/>
    <col min="4435" max="4435" width="15.625" bestFit="1" customWidth="1"/>
    <col min="4437" max="4437" width="15.625" bestFit="1" customWidth="1"/>
    <col min="4439" max="4439" width="15.625" bestFit="1" customWidth="1"/>
    <col min="4441" max="4441" width="15.625" bestFit="1" customWidth="1"/>
    <col min="4443" max="4443" width="15.625" bestFit="1" customWidth="1"/>
    <col min="4445" max="4445" width="15.625" bestFit="1" customWidth="1"/>
    <col min="4447" max="4447" width="15.625" bestFit="1" customWidth="1"/>
    <col min="4449" max="4449" width="15.625" bestFit="1" customWidth="1"/>
    <col min="4451" max="4451" width="15.625" bestFit="1" customWidth="1"/>
    <col min="4453" max="4453" width="15.625" bestFit="1" customWidth="1"/>
    <col min="4455" max="4455" width="15.625" bestFit="1" customWidth="1"/>
    <col min="4457" max="4457" width="15.625" bestFit="1" customWidth="1"/>
    <col min="4459" max="4459" width="15.625" bestFit="1" customWidth="1"/>
    <col min="4461" max="4461" width="15.625" bestFit="1" customWidth="1"/>
    <col min="4463" max="4463" width="15.625" bestFit="1" customWidth="1"/>
    <col min="4465" max="4465" width="15.625" bestFit="1" customWidth="1"/>
    <col min="4467" max="4467" width="15.625" bestFit="1" customWidth="1"/>
    <col min="4469" max="4469" width="15.625" bestFit="1" customWidth="1"/>
    <col min="4471" max="4471" width="15.625" bestFit="1" customWidth="1"/>
    <col min="4473" max="4473" width="15.625" bestFit="1" customWidth="1"/>
    <col min="4475" max="4475" width="15.625" bestFit="1" customWidth="1"/>
    <col min="4477" max="4477" width="15.625" bestFit="1" customWidth="1"/>
    <col min="4479" max="4479" width="15.625" bestFit="1" customWidth="1"/>
    <col min="4481" max="4481" width="15.625" bestFit="1" customWidth="1"/>
    <col min="4483" max="4483" width="15.625" bestFit="1" customWidth="1"/>
    <col min="4485" max="4485" width="15.625" bestFit="1" customWidth="1"/>
    <col min="4487" max="4487" width="15.625" bestFit="1" customWidth="1"/>
    <col min="4489" max="4489" width="15.625" bestFit="1" customWidth="1"/>
    <col min="4491" max="4491" width="15.625" bestFit="1" customWidth="1"/>
    <col min="4493" max="4493" width="15.625" bestFit="1" customWidth="1"/>
    <col min="4495" max="4495" width="15.625" bestFit="1" customWidth="1"/>
    <col min="4497" max="4497" width="15.625" bestFit="1" customWidth="1"/>
    <col min="4499" max="4499" width="15.625" bestFit="1" customWidth="1"/>
    <col min="4501" max="4501" width="15.625" bestFit="1" customWidth="1"/>
    <col min="4503" max="4503" width="15.625" bestFit="1" customWidth="1"/>
    <col min="4505" max="4505" width="15.625" bestFit="1" customWidth="1"/>
    <col min="4507" max="4507" width="15.625" bestFit="1" customWidth="1"/>
    <col min="4509" max="4509" width="15.625" bestFit="1" customWidth="1"/>
    <col min="4511" max="4511" width="15.625" bestFit="1" customWidth="1"/>
    <col min="4513" max="4513" width="15.625" bestFit="1" customWidth="1"/>
    <col min="4515" max="4515" width="15.625" bestFit="1" customWidth="1"/>
    <col min="4517" max="4517" width="15.625" bestFit="1" customWidth="1"/>
    <col min="4519" max="4519" width="15.625" bestFit="1" customWidth="1"/>
    <col min="4521" max="4521" width="15.625" bestFit="1" customWidth="1"/>
    <col min="4523" max="4523" width="15.625" bestFit="1" customWidth="1"/>
    <col min="4525" max="4525" width="15.625" bestFit="1" customWidth="1"/>
    <col min="4527" max="4527" width="15.625" bestFit="1" customWidth="1"/>
    <col min="4529" max="4529" width="15.625" bestFit="1" customWidth="1"/>
    <col min="4531" max="4531" width="15.625" bestFit="1" customWidth="1"/>
    <col min="4533" max="4533" width="15.625" bestFit="1" customWidth="1"/>
    <col min="4535" max="4535" width="15.625" bestFit="1" customWidth="1"/>
    <col min="4537" max="4537" width="15.625" bestFit="1" customWidth="1"/>
    <col min="4539" max="4539" width="15.625" bestFit="1" customWidth="1"/>
    <col min="4541" max="4541" width="15.625" bestFit="1" customWidth="1"/>
    <col min="4543" max="4543" width="15.625" bestFit="1" customWidth="1"/>
    <col min="4545" max="4545" width="15.625" bestFit="1" customWidth="1"/>
    <col min="4547" max="4547" width="15.625" bestFit="1" customWidth="1"/>
    <col min="4549" max="4549" width="15.625" bestFit="1" customWidth="1"/>
    <col min="4551" max="4551" width="15.625" bestFit="1" customWidth="1"/>
    <col min="4553" max="4553" width="15.625" bestFit="1" customWidth="1"/>
    <col min="4555" max="4555" width="15.625" bestFit="1" customWidth="1"/>
    <col min="4557" max="4557" width="15.625" bestFit="1" customWidth="1"/>
    <col min="4559" max="4559" width="15.625" bestFit="1" customWidth="1"/>
    <col min="4561" max="4561" width="15.625" bestFit="1" customWidth="1"/>
    <col min="4563" max="4563" width="15.625" bestFit="1" customWidth="1"/>
    <col min="4565" max="4565" width="15.625" bestFit="1" customWidth="1"/>
    <col min="4567" max="4567" width="15.625" bestFit="1" customWidth="1"/>
    <col min="4569" max="4569" width="15.625" bestFit="1" customWidth="1"/>
    <col min="4571" max="4571" width="15.625" bestFit="1" customWidth="1"/>
    <col min="4573" max="4573" width="15.625" bestFit="1" customWidth="1"/>
    <col min="4575" max="4575" width="15.625" bestFit="1" customWidth="1"/>
    <col min="4577" max="4577" width="15.625" bestFit="1" customWidth="1"/>
    <col min="4579" max="4579" width="15.625" bestFit="1" customWidth="1"/>
    <col min="4581" max="4581" width="15.625" bestFit="1" customWidth="1"/>
    <col min="4583" max="4583" width="15.625" bestFit="1" customWidth="1"/>
    <col min="4585" max="4585" width="15.625" bestFit="1" customWidth="1"/>
    <col min="4587" max="4587" width="15.625" bestFit="1" customWidth="1"/>
    <col min="4589" max="4589" width="15.625" bestFit="1" customWidth="1"/>
    <col min="4591" max="4591" width="15.625" bestFit="1" customWidth="1"/>
    <col min="4593" max="4593" width="15.625" bestFit="1" customWidth="1"/>
    <col min="4595" max="4595" width="15.625" bestFit="1" customWidth="1"/>
    <col min="4597" max="4597" width="15.625" bestFit="1" customWidth="1"/>
    <col min="4599" max="4599" width="15.625" bestFit="1" customWidth="1"/>
    <col min="4601" max="4601" width="15.625" bestFit="1" customWidth="1"/>
    <col min="4603" max="4603" width="15.625" bestFit="1" customWidth="1"/>
    <col min="4605" max="4605" width="15.625" bestFit="1" customWidth="1"/>
    <col min="4607" max="4607" width="15.625" bestFit="1" customWidth="1"/>
    <col min="4609" max="4609" width="15.625" bestFit="1" customWidth="1"/>
    <col min="4611" max="4611" width="15.625" bestFit="1" customWidth="1"/>
    <col min="4613" max="4613" width="15.625" bestFit="1" customWidth="1"/>
    <col min="4615" max="4615" width="15.625" bestFit="1" customWidth="1"/>
    <col min="4617" max="4617" width="15.625" bestFit="1" customWidth="1"/>
    <col min="4619" max="4619" width="15.625" bestFit="1" customWidth="1"/>
    <col min="4621" max="4621" width="15.625" bestFit="1" customWidth="1"/>
    <col min="4623" max="4623" width="15.625" bestFit="1" customWidth="1"/>
    <col min="4625" max="4625" width="15.625" bestFit="1" customWidth="1"/>
    <col min="4627" max="4627" width="15.625" bestFit="1" customWidth="1"/>
    <col min="4629" max="4629" width="15.625" bestFit="1" customWidth="1"/>
    <col min="4631" max="4631" width="15.625" bestFit="1" customWidth="1"/>
    <col min="4633" max="4633" width="15.625" bestFit="1" customWidth="1"/>
    <col min="4635" max="4635" width="15.625" bestFit="1" customWidth="1"/>
    <col min="4637" max="4637" width="15.625" bestFit="1" customWidth="1"/>
    <col min="4639" max="4639" width="15.625" bestFit="1" customWidth="1"/>
    <col min="4641" max="4641" width="15.625" bestFit="1" customWidth="1"/>
    <col min="4643" max="4643" width="15.625" bestFit="1" customWidth="1"/>
    <col min="4645" max="4645" width="15.625" bestFit="1" customWidth="1"/>
    <col min="4647" max="4647" width="15.625" bestFit="1" customWidth="1"/>
    <col min="4649" max="4649" width="15.625" bestFit="1" customWidth="1"/>
    <col min="4651" max="4651" width="15.625" bestFit="1" customWidth="1"/>
    <col min="4653" max="4653" width="15.625" bestFit="1" customWidth="1"/>
    <col min="4655" max="4655" width="15.625" bestFit="1" customWidth="1"/>
    <col min="4657" max="4657" width="15.625" bestFit="1" customWidth="1"/>
    <col min="4659" max="4659" width="15.625" bestFit="1" customWidth="1"/>
    <col min="4661" max="4661" width="15.625" bestFit="1" customWidth="1"/>
    <col min="4663" max="4663" width="15.625" bestFit="1" customWidth="1"/>
    <col min="4665" max="4665" width="15.625" bestFit="1" customWidth="1"/>
    <col min="4667" max="4667" width="15.625" bestFit="1" customWidth="1"/>
    <col min="4669" max="4669" width="15.625" bestFit="1" customWidth="1"/>
    <col min="4671" max="4671" width="15.625" bestFit="1" customWidth="1"/>
    <col min="4673" max="4673" width="15.625" bestFit="1" customWidth="1"/>
    <col min="4675" max="4675" width="15.625" bestFit="1" customWidth="1"/>
    <col min="4677" max="4677" width="15.625" bestFit="1" customWidth="1"/>
    <col min="4679" max="4679" width="15.625" bestFit="1" customWidth="1"/>
    <col min="4681" max="4681" width="15.625" bestFit="1" customWidth="1"/>
    <col min="4683" max="4683" width="15.625" bestFit="1" customWidth="1"/>
    <col min="4685" max="4685" width="15.625" bestFit="1" customWidth="1"/>
    <col min="4687" max="4687" width="15.625" bestFit="1" customWidth="1"/>
    <col min="4689" max="4689" width="15.625" bestFit="1" customWidth="1"/>
    <col min="4691" max="4691" width="15.625" bestFit="1" customWidth="1"/>
    <col min="4693" max="4693" width="15.625" bestFit="1" customWidth="1"/>
    <col min="4695" max="4695" width="15.625" bestFit="1" customWidth="1"/>
    <col min="4697" max="4697" width="15.625" bestFit="1" customWidth="1"/>
    <col min="4699" max="4699" width="15.625" bestFit="1" customWidth="1"/>
    <col min="4701" max="4701" width="15.625" bestFit="1" customWidth="1"/>
    <col min="4703" max="4703" width="15.625" bestFit="1" customWidth="1"/>
    <col min="4705" max="4705" width="15.625" bestFit="1" customWidth="1"/>
    <col min="4707" max="4707" width="15.625" bestFit="1" customWidth="1"/>
    <col min="4709" max="4709" width="15.625" bestFit="1" customWidth="1"/>
    <col min="4711" max="4711" width="15.625" bestFit="1" customWidth="1"/>
    <col min="4713" max="4713" width="15.625" bestFit="1" customWidth="1"/>
    <col min="4715" max="4715" width="15.625" bestFit="1" customWidth="1"/>
    <col min="4717" max="4717" width="15.625" bestFit="1" customWidth="1"/>
    <col min="4719" max="4719" width="15.625" bestFit="1" customWidth="1"/>
    <col min="4721" max="4721" width="15.625" bestFit="1" customWidth="1"/>
    <col min="4723" max="4723" width="15.625" bestFit="1" customWidth="1"/>
    <col min="4725" max="4725" width="15.625" bestFit="1" customWidth="1"/>
    <col min="4727" max="4727" width="15.625" bestFit="1" customWidth="1"/>
    <col min="4729" max="4729" width="15.625" bestFit="1" customWidth="1"/>
    <col min="4731" max="4731" width="15.625" bestFit="1" customWidth="1"/>
    <col min="4733" max="4733" width="15.625" bestFit="1" customWidth="1"/>
    <col min="4735" max="4735" width="15.625" bestFit="1" customWidth="1"/>
    <col min="4737" max="4737" width="15.625" bestFit="1" customWidth="1"/>
    <col min="4739" max="4739" width="15.625" bestFit="1" customWidth="1"/>
    <col min="4741" max="4741" width="15.625" bestFit="1" customWidth="1"/>
    <col min="4743" max="4743" width="15.625" bestFit="1" customWidth="1"/>
    <col min="4745" max="4745" width="15.625" bestFit="1" customWidth="1"/>
    <col min="4747" max="4747" width="15.625" bestFit="1" customWidth="1"/>
    <col min="4749" max="4749" width="15.625" bestFit="1" customWidth="1"/>
    <col min="4751" max="4751" width="15.625" bestFit="1" customWidth="1"/>
    <col min="4753" max="4753" width="15.625" bestFit="1" customWidth="1"/>
    <col min="4755" max="4755" width="15.625" bestFit="1" customWidth="1"/>
    <col min="4757" max="4757" width="15.625" bestFit="1" customWidth="1"/>
    <col min="4759" max="4759" width="15.625" bestFit="1" customWidth="1"/>
    <col min="4761" max="4761" width="15.625" bestFit="1" customWidth="1"/>
    <col min="4763" max="4763" width="15.625" bestFit="1" customWidth="1"/>
    <col min="4765" max="4765" width="15.625" bestFit="1" customWidth="1"/>
    <col min="4767" max="4767" width="15.625" bestFit="1" customWidth="1"/>
    <col min="4769" max="4769" width="15.625" bestFit="1" customWidth="1"/>
    <col min="4771" max="4771" width="15.625" bestFit="1" customWidth="1"/>
    <col min="4773" max="4773" width="15.625" bestFit="1" customWidth="1"/>
    <col min="4775" max="4775" width="15.625" bestFit="1" customWidth="1"/>
    <col min="4777" max="4777" width="15.625" bestFit="1" customWidth="1"/>
    <col min="4779" max="4779" width="15.625" bestFit="1" customWidth="1"/>
    <col min="4781" max="4781" width="15.625" bestFit="1" customWidth="1"/>
    <col min="4783" max="4783" width="15.625" bestFit="1" customWidth="1"/>
    <col min="4785" max="4785" width="15.625" bestFit="1" customWidth="1"/>
    <col min="4787" max="4787" width="15.625" bestFit="1" customWidth="1"/>
    <col min="4789" max="4789" width="15.625" bestFit="1" customWidth="1"/>
    <col min="4791" max="4791" width="15.625" bestFit="1" customWidth="1"/>
    <col min="4793" max="4793" width="15.625" bestFit="1" customWidth="1"/>
    <col min="4795" max="4795" width="15.625" bestFit="1" customWidth="1"/>
    <col min="4797" max="4797" width="15.625" bestFit="1" customWidth="1"/>
    <col min="4799" max="4799" width="15.625" bestFit="1" customWidth="1"/>
    <col min="4801" max="4801" width="15.625" bestFit="1" customWidth="1"/>
    <col min="4803" max="4803" width="15.625" bestFit="1" customWidth="1"/>
    <col min="4805" max="4805" width="15.625" bestFit="1" customWidth="1"/>
    <col min="4807" max="4807" width="15.625" bestFit="1" customWidth="1"/>
    <col min="4809" max="4809" width="15.625" bestFit="1" customWidth="1"/>
    <col min="4811" max="4811" width="15.625" bestFit="1" customWidth="1"/>
    <col min="4813" max="4813" width="15.625" bestFit="1" customWidth="1"/>
    <col min="4815" max="4815" width="15.625" bestFit="1" customWidth="1"/>
    <col min="4817" max="4817" width="15.625" bestFit="1" customWidth="1"/>
    <col min="4819" max="4819" width="15.625" bestFit="1" customWidth="1"/>
    <col min="4821" max="4821" width="15.625" bestFit="1" customWidth="1"/>
    <col min="4823" max="4823" width="15.625" bestFit="1" customWidth="1"/>
    <col min="4825" max="4825" width="15.625" bestFit="1" customWidth="1"/>
    <col min="4827" max="4827" width="15.625" bestFit="1" customWidth="1"/>
    <col min="4829" max="4829" width="15.625" bestFit="1" customWidth="1"/>
    <col min="4831" max="4831" width="15.625" bestFit="1" customWidth="1"/>
    <col min="4833" max="4833" width="15.625" bestFit="1" customWidth="1"/>
    <col min="4835" max="4835" width="15.625" bestFit="1" customWidth="1"/>
    <col min="4837" max="4837" width="15.625" bestFit="1" customWidth="1"/>
    <col min="4839" max="4839" width="15.625" bestFit="1" customWidth="1"/>
    <col min="4841" max="4841" width="15.625" bestFit="1" customWidth="1"/>
    <col min="4843" max="4843" width="15.625" bestFit="1" customWidth="1"/>
    <col min="4845" max="4845" width="15.625" bestFit="1" customWidth="1"/>
    <col min="4847" max="4847" width="15.625" bestFit="1" customWidth="1"/>
    <col min="4849" max="4849" width="15.625" bestFit="1" customWidth="1"/>
    <col min="4851" max="4851" width="15.625" bestFit="1" customWidth="1"/>
    <col min="4853" max="4853" width="15.625" bestFit="1" customWidth="1"/>
    <col min="4855" max="4855" width="15.625" bestFit="1" customWidth="1"/>
    <col min="4857" max="4857" width="15.625" bestFit="1" customWidth="1"/>
    <col min="4859" max="4859" width="15.625" bestFit="1" customWidth="1"/>
    <col min="4861" max="4861" width="15.625" bestFit="1" customWidth="1"/>
    <col min="4863" max="4863" width="15.625" bestFit="1" customWidth="1"/>
    <col min="4865" max="4865" width="15.625" bestFit="1" customWidth="1"/>
    <col min="4867" max="4867" width="15.625" bestFit="1" customWidth="1"/>
    <col min="4869" max="4869" width="15.625" bestFit="1" customWidth="1"/>
    <col min="4871" max="4871" width="15.625" bestFit="1" customWidth="1"/>
    <col min="4873" max="4873" width="15.625" bestFit="1" customWidth="1"/>
    <col min="4875" max="4875" width="15.625" bestFit="1" customWidth="1"/>
    <col min="4877" max="4877" width="15.625" bestFit="1" customWidth="1"/>
    <col min="4879" max="4879" width="15.625" bestFit="1" customWidth="1"/>
    <col min="4881" max="4881" width="15.625" bestFit="1" customWidth="1"/>
    <col min="4883" max="4883" width="15.625" bestFit="1" customWidth="1"/>
    <col min="4885" max="4885" width="15.625" bestFit="1" customWidth="1"/>
    <col min="4887" max="4887" width="15.625" bestFit="1" customWidth="1"/>
    <col min="4889" max="4889" width="15.625" bestFit="1" customWidth="1"/>
    <col min="4891" max="4891" width="15.625" bestFit="1" customWidth="1"/>
    <col min="4893" max="4893" width="15.625" bestFit="1" customWidth="1"/>
    <col min="4895" max="4895" width="15.625" bestFit="1" customWidth="1"/>
    <col min="4897" max="4897" width="15.625" bestFit="1" customWidth="1"/>
    <col min="4899" max="4899" width="15.625" bestFit="1" customWidth="1"/>
    <col min="4901" max="4901" width="15.625" bestFit="1" customWidth="1"/>
    <col min="4903" max="4903" width="15.625" bestFit="1" customWidth="1"/>
    <col min="4905" max="4905" width="15.625" bestFit="1" customWidth="1"/>
    <col min="4907" max="4907" width="15.625" bestFit="1" customWidth="1"/>
    <col min="4909" max="4909" width="15.625" bestFit="1" customWidth="1"/>
    <col min="4911" max="4911" width="15.625" bestFit="1" customWidth="1"/>
    <col min="4913" max="4913" width="15.625" bestFit="1" customWidth="1"/>
    <col min="4915" max="4915" width="15.625" bestFit="1" customWidth="1"/>
    <col min="4917" max="4917" width="15.625" bestFit="1" customWidth="1"/>
    <col min="4919" max="4919" width="15.625" bestFit="1" customWidth="1"/>
    <col min="4921" max="4921" width="15.625" bestFit="1" customWidth="1"/>
    <col min="4923" max="4923" width="15.625" bestFit="1" customWidth="1"/>
    <col min="4925" max="4925" width="15.625" bestFit="1" customWidth="1"/>
    <col min="4927" max="4927" width="15.625" bestFit="1" customWidth="1"/>
    <col min="4929" max="4929" width="15.625" bestFit="1" customWidth="1"/>
    <col min="4931" max="4931" width="15.625" bestFit="1" customWidth="1"/>
    <col min="4933" max="4933" width="15.625" bestFit="1" customWidth="1"/>
    <col min="4935" max="4935" width="15.625" bestFit="1" customWidth="1"/>
    <col min="4937" max="4937" width="15.625" bestFit="1" customWidth="1"/>
    <col min="4939" max="4939" width="15.625" bestFit="1" customWidth="1"/>
    <col min="4941" max="4941" width="15.625" bestFit="1" customWidth="1"/>
    <col min="4943" max="4943" width="15.625" bestFit="1" customWidth="1"/>
    <col min="4945" max="4945" width="15.625" bestFit="1" customWidth="1"/>
    <col min="4947" max="4947" width="15.625" bestFit="1" customWidth="1"/>
    <col min="4949" max="4949" width="15.625" bestFit="1" customWidth="1"/>
    <col min="4951" max="4951" width="15.625" bestFit="1" customWidth="1"/>
    <col min="4953" max="4953" width="15.625" bestFit="1" customWidth="1"/>
    <col min="4955" max="4955" width="15.625" bestFit="1" customWidth="1"/>
    <col min="4957" max="4957" width="15.625" bestFit="1" customWidth="1"/>
    <col min="4959" max="4959" width="15.625" bestFit="1" customWidth="1"/>
    <col min="4961" max="4961" width="15.625" bestFit="1" customWidth="1"/>
    <col min="4963" max="4963" width="15.625" bestFit="1" customWidth="1"/>
    <col min="4965" max="4965" width="15.625" bestFit="1" customWidth="1"/>
    <col min="4967" max="4967" width="15.625" bestFit="1" customWidth="1"/>
    <col min="4969" max="4969" width="15.625" bestFit="1" customWidth="1"/>
    <col min="4971" max="4971" width="15.625" bestFit="1" customWidth="1"/>
    <col min="4973" max="4973" width="15.625" bestFit="1" customWidth="1"/>
    <col min="4975" max="4975" width="15.625" bestFit="1" customWidth="1"/>
    <col min="4977" max="4977" width="15.625" bestFit="1" customWidth="1"/>
    <col min="4979" max="4979" width="15.625" bestFit="1" customWidth="1"/>
    <col min="4981" max="4981" width="15.625" bestFit="1" customWidth="1"/>
    <col min="4983" max="4983" width="15.625" bestFit="1" customWidth="1"/>
    <col min="4985" max="4985" width="15.625" bestFit="1" customWidth="1"/>
    <col min="4987" max="4987" width="15.625" bestFit="1" customWidth="1"/>
    <col min="4989" max="4989" width="15.625" bestFit="1" customWidth="1"/>
    <col min="4991" max="4991" width="15.625" bestFit="1" customWidth="1"/>
    <col min="4993" max="4993" width="15.625" bestFit="1" customWidth="1"/>
    <col min="4995" max="4995" width="15.625" bestFit="1" customWidth="1"/>
    <col min="4997" max="4997" width="15.625" bestFit="1" customWidth="1"/>
    <col min="4999" max="4999" width="15.625" bestFit="1" customWidth="1"/>
    <col min="5001" max="5001" width="15.625" bestFit="1" customWidth="1"/>
    <col min="5003" max="5003" width="15.625" bestFit="1" customWidth="1"/>
    <col min="5005" max="5005" width="15.625" bestFit="1" customWidth="1"/>
    <col min="5007" max="5007" width="15.625" bestFit="1" customWidth="1"/>
    <col min="5009" max="5009" width="15.625" bestFit="1" customWidth="1"/>
    <col min="5011" max="5011" width="15.625" bestFit="1" customWidth="1"/>
    <col min="5013" max="5013" width="15.625" bestFit="1" customWidth="1"/>
    <col min="5015" max="5015" width="15.625" bestFit="1" customWidth="1"/>
    <col min="5017" max="5017" width="15.625" bestFit="1" customWidth="1"/>
    <col min="5019" max="5019" width="15.625" bestFit="1" customWidth="1"/>
    <col min="5021" max="5021" width="15.625" bestFit="1" customWidth="1"/>
    <col min="5023" max="5023" width="15.625" bestFit="1" customWidth="1"/>
    <col min="5025" max="5025" width="15.625" bestFit="1" customWidth="1"/>
    <col min="5027" max="5027" width="15.625" bestFit="1" customWidth="1"/>
    <col min="5029" max="5029" width="15.625" bestFit="1" customWidth="1"/>
    <col min="5031" max="5031" width="15.625" bestFit="1" customWidth="1"/>
    <col min="5033" max="5033" width="15.625" bestFit="1" customWidth="1"/>
    <col min="5035" max="5035" width="15.625" bestFit="1" customWidth="1"/>
    <col min="5037" max="5037" width="15.625" bestFit="1" customWidth="1"/>
    <col min="5039" max="5039" width="15.625" bestFit="1" customWidth="1"/>
    <col min="5041" max="5041" width="15.625" bestFit="1" customWidth="1"/>
    <col min="5043" max="5043" width="15.625" bestFit="1" customWidth="1"/>
    <col min="5045" max="5045" width="15.625" bestFit="1" customWidth="1"/>
    <col min="5047" max="5047" width="15.625" bestFit="1" customWidth="1"/>
    <col min="5049" max="5049" width="15.625" bestFit="1" customWidth="1"/>
    <col min="5051" max="5051" width="15.625" bestFit="1" customWidth="1"/>
    <col min="5053" max="5053" width="15.625" bestFit="1" customWidth="1"/>
    <col min="5055" max="5055" width="15.625" bestFit="1" customWidth="1"/>
    <col min="5057" max="5057" width="15.625" bestFit="1" customWidth="1"/>
    <col min="5059" max="5059" width="15.625" bestFit="1" customWidth="1"/>
    <col min="5061" max="5061" width="15.625" bestFit="1" customWidth="1"/>
    <col min="5063" max="5063" width="15.625" bestFit="1" customWidth="1"/>
    <col min="5065" max="5065" width="15.625" bestFit="1" customWidth="1"/>
    <col min="5067" max="5067" width="15.625" bestFit="1" customWidth="1"/>
    <col min="5069" max="5069" width="15.625" bestFit="1" customWidth="1"/>
    <col min="5071" max="5071" width="15.625" bestFit="1" customWidth="1"/>
    <col min="5073" max="5073" width="15.625" bestFit="1" customWidth="1"/>
    <col min="5075" max="5075" width="15.625" bestFit="1" customWidth="1"/>
    <col min="5077" max="5077" width="15.625" bestFit="1" customWidth="1"/>
    <col min="5079" max="5079" width="15.625" bestFit="1" customWidth="1"/>
    <col min="5081" max="5081" width="15.625" bestFit="1" customWidth="1"/>
    <col min="5083" max="5083" width="15.625" bestFit="1" customWidth="1"/>
    <col min="5085" max="5085" width="15.625" bestFit="1" customWidth="1"/>
    <col min="5087" max="5087" width="15.625" bestFit="1" customWidth="1"/>
    <col min="5089" max="5089" width="15.625" bestFit="1" customWidth="1"/>
    <col min="5091" max="5091" width="15.625" bestFit="1" customWidth="1"/>
    <col min="5093" max="5093" width="15.625" bestFit="1" customWidth="1"/>
    <col min="5095" max="5095" width="15.625" bestFit="1" customWidth="1"/>
    <col min="5097" max="5097" width="15.625" bestFit="1" customWidth="1"/>
    <col min="5099" max="5099" width="15.625" bestFit="1" customWidth="1"/>
    <col min="5101" max="5101" width="15.625" bestFit="1" customWidth="1"/>
    <col min="5103" max="5103" width="15.625" bestFit="1" customWidth="1"/>
    <col min="5105" max="5105" width="15.625" bestFit="1" customWidth="1"/>
    <col min="5107" max="5107" width="15.625" bestFit="1" customWidth="1"/>
    <col min="5109" max="5109" width="15.625" bestFit="1" customWidth="1"/>
    <col min="5111" max="5111" width="15.625" bestFit="1" customWidth="1"/>
    <col min="5113" max="5113" width="15.625" bestFit="1" customWidth="1"/>
    <col min="5115" max="5115" width="15.625" bestFit="1" customWidth="1"/>
    <col min="5117" max="5117" width="15.625" bestFit="1" customWidth="1"/>
    <col min="5119" max="5119" width="15.625" bestFit="1" customWidth="1"/>
    <col min="5121" max="5121" width="15.625" bestFit="1" customWidth="1"/>
    <col min="5123" max="5123" width="15.625" bestFit="1" customWidth="1"/>
    <col min="5125" max="5125" width="15.625" bestFit="1" customWidth="1"/>
    <col min="5127" max="5127" width="15.625" bestFit="1" customWidth="1"/>
    <col min="5129" max="5129" width="15.625" bestFit="1" customWidth="1"/>
    <col min="5131" max="5131" width="15.625" bestFit="1" customWidth="1"/>
    <col min="5133" max="5133" width="15.625" bestFit="1" customWidth="1"/>
    <col min="5135" max="5135" width="15.625" bestFit="1" customWidth="1"/>
    <col min="5137" max="5137" width="15.625" bestFit="1" customWidth="1"/>
    <col min="5139" max="5139" width="15.625" bestFit="1" customWidth="1"/>
    <col min="5141" max="5141" width="15.625" bestFit="1" customWidth="1"/>
    <col min="5143" max="5143" width="15.625" bestFit="1" customWidth="1"/>
    <col min="5145" max="5145" width="15.625" bestFit="1" customWidth="1"/>
    <col min="5147" max="5147" width="15.625" bestFit="1" customWidth="1"/>
    <col min="5149" max="5149" width="15.625" bestFit="1" customWidth="1"/>
    <col min="5151" max="5151" width="15.625" bestFit="1" customWidth="1"/>
    <col min="5153" max="5153" width="15.625" bestFit="1" customWidth="1"/>
    <col min="5155" max="5155" width="15.625" bestFit="1" customWidth="1"/>
    <col min="5157" max="5157" width="15.625" bestFit="1" customWidth="1"/>
    <col min="5159" max="5159" width="15.625" bestFit="1" customWidth="1"/>
    <col min="5161" max="5161" width="15.625" bestFit="1" customWidth="1"/>
    <col min="5163" max="5163" width="15.625" bestFit="1" customWidth="1"/>
    <col min="5165" max="5165" width="15.625" bestFit="1" customWidth="1"/>
    <col min="5167" max="5167" width="15.625" bestFit="1" customWidth="1"/>
    <col min="5169" max="5169" width="15.625" bestFit="1" customWidth="1"/>
    <col min="5171" max="5171" width="15.625" bestFit="1" customWidth="1"/>
    <col min="5173" max="5173" width="15.625" bestFit="1" customWidth="1"/>
    <col min="5175" max="5175" width="15.625" bestFit="1" customWidth="1"/>
    <col min="5177" max="5177" width="15.625" bestFit="1" customWidth="1"/>
    <col min="5179" max="5179" width="15.625" bestFit="1" customWidth="1"/>
    <col min="5181" max="5181" width="15.625" bestFit="1" customWidth="1"/>
    <col min="5183" max="5183" width="15.625" bestFit="1" customWidth="1"/>
    <col min="5185" max="5185" width="15.625" bestFit="1" customWidth="1"/>
    <col min="5187" max="5187" width="15.625" bestFit="1" customWidth="1"/>
    <col min="5189" max="5189" width="15.625" bestFit="1" customWidth="1"/>
    <col min="5191" max="5191" width="15.625" bestFit="1" customWidth="1"/>
    <col min="5193" max="5193" width="15.625" bestFit="1" customWidth="1"/>
    <col min="5195" max="5195" width="15.625" bestFit="1" customWidth="1"/>
    <col min="5197" max="5197" width="15.625" bestFit="1" customWidth="1"/>
    <col min="5199" max="5199" width="15.625" bestFit="1" customWidth="1"/>
    <col min="5201" max="5201" width="15.625" bestFit="1" customWidth="1"/>
    <col min="5203" max="5203" width="15.625" bestFit="1" customWidth="1"/>
    <col min="5205" max="5205" width="15.625" bestFit="1" customWidth="1"/>
    <col min="5207" max="5207" width="15.625" bestFit="1" customWidth="1"/>
    <col min="5209" max="5209" width="15.625" bestFit="1" customWidth="1"/>
    <col min="5211" max="5211" width="15.625" bestFit="1" customWidth="1"/>
    <col min="5213" max="5213" width="15.625" bestFit="1" customWidth="1"/>
    <col min="5215" max="5215" width="15.625" bestFit="1" customWidth="1"/>
    <col min="5217" max="5217" width="15.625" bestFit="1" customWidth="1"/>
    <col min="5219" max="5219" width="15.625" bestFit="1" customWidth="1"/>
    <col min="5221" max="5221" width="15.625" bestFit="1" customWidth="1"/>
    <col min="5223" max="5223" width="15.625" bestFit="1" customWidth="1"/>
    <col min="5225" max="5225" width="15.625" bestFit="1" customWidth="1"/>
    <col min="5227" max="5227" width="15.625" bestFit="1" customWidth="1"/>
    <col min="5229" max="5229" width="15.625" bestFit="1" customWidth="1"/>
    <col min="5231" max="5231" width="15.625" bestFit="1" customWidth="1"/>
    <col min="5233" max="5233" width="15.625" bestFit="1" customWidth="1"/>
    <col min="5235" max="5235" width="15.625" bestFit="1" customWidth="1"/>
    <col min="5237" max="5237" width="15.625" bestFit="1" customWidth="1"/>
    <col min="5239" max="5239" width="15.625" bestFit="1" customWidth="1"/>
    <col min="5241" max="5241" width="15.625" bestFit="1" customWidth="1"/>
    <col min="5243" max="5243" width="15.625" bestFit="1" customWidth="1"/>
    <col min="5245" max="5245" width="15.625" bestFit="1" customWidth="1"/>
    <col min="5247" max="5247" width="15.625" bestFit="1" customWidth="1"/>
    <col min="5249" max="5249" width="15.625" bestFit="1" customWidth="1"/>
    <col min="5251" max="5251" width="15.625" bestFit="1" customWidth="1"/>
    <col min="5253" max="5253" width="15.625" bestFit="1" customWidth="1"/>
    <col min="5255" max="5255" width="15.625" bestFit="1" customWidth="1"/>
    <col min="5257" max="5257" width="15.625" bestFit="1" customWidth="1"/>
    <col min="5259" max="5259" width="15.625" bestFit="1" customWidth="1"/>
    <col min="5261" max="5261" width="15.625" bestFit="1" customWidth="1"/>
    <col min="5263" max="5263" width="15.625" bestFit="1" customWidth="1"/>
    <col min="5265" max="5265" width="15.625" bestFit="1" customWidth="1"/>
    <col min="5267" max="5267" width="15.625" bestFit="1" customWidth="1"/>
    <col min="5269" max="5269" width="15.625" bestFit="1" customWidth="1"/>
    <col min="5271" max="5271" width="15.625" bestFit="1" customWidth="1"/>
    <col min="5273" max="5273" width="15.625" bestFit="1" customWidth="1"/>
    <col min="5275" max="5275" width="15.625" bestFit="1" customWidth="1"/>
    <col min="5277" max="5277" width="15.625" bestFit="1" customWidth="1"/>
    <col min="5279" max="5279" width="15.625" bestFit="1" customWidth="1"/>
    <col min="5281" max="5281" width="15.625" bestFit="1" customWidth="1"/>
    <col min="5283" max="5283" width="15.625" bestFit="1" customWidth="1"/>
    <col min="5285" max="5285" width="15.625" bestFit="1" customWidth="1"/>
    <col min="5287" max="5287" width="15.625" bestFit="1" customWidth="1"/>
    <col min="5289" max="5289" width="15.625" bestFit="1" customWidth="1"/>
    <col min="5291" max="5291" width="15.625" bestFit="1" customWidth="1"/>
    <col min="5293" max="5293" width="15.625" bestFit="1" customWidth="1"/>
    <col min="5295" max="5295" width="15.625" bestFit="1" customWidth="1"/>
    <col min="5297" max="5297" width="15.625" bestFit="1" customWidth="1"/>
    <col min="5299" max="5299" width="15.625" bestFit="1" customWidth="1"/>
    <col min="5301" max="5301" width="15.625" bestFit="1" customWidth="1"/>
    <col min="5303" max="5303" width="15.625" bestFit="1" customWidth="1"/>
    <col min="5305" max="5305" width="15.625" bestFit="1" customWidth="1"/>
    <col min="5307" max="5307" width="15.625" bestFit="1" customWidth="1"/>
    <col min="5309" max="5309" width="15.625" bestFit="1" customWidth="1"/>
    <col min="5311" max="5311" width="15.625" bestFit="1" customWidth="1"/>
    <col min="5313" max="5313" width="15.625" bestFit="1" customWidth="1"/>
    <col min="5315" max="5315" width="15.625" bestFit="1" customWidth="1"/>
    <col min="5317" max="5317" width="15.625" bestFit="1" customWidth="1"/>
    <col min="5319" max="5319" width="15.625" bestFit="1" customWidth="1"/>
    <col min="5321" max="5321" width="15.625" bestFit="1" customWidth="1"/>
    <col min="5323" max="5323" width="15.625" bestFit="1" customWidth="1"/>
    <col min="5325" max="5325" width="15.625" bestFit="1" customWidth="1"/>
    <col min="5327" max="5327" width="15.625" bestFit="1" customWidth="1"/>
    <col min="5329" max="5329" width="15.625" bestFit="1" customWidth="1"/>
    <col min="5331" max="5331" width="15.625" bestFit="1" customWidth="1"/>
    <col min="5333" max="5333" width="15.625" bestFit="1" customWidth="1"/>
    <col min="5335" max="5335" width="15.625" bestFit="1" customWidth="1"/>
    <col min="5337" max="5337" width="15.625" bestFit="1" customWidth="1"/>
    <col min="5339" max="5339" width="15.625" bestFit="1" customWidth="1"/>
    <col min="5341" max="5341" width="15.625" bestFit="1" customWidth="1"/>
    <col min="5343" max="5343" width="15.625" bestFit="1" customWidth="1"/>
    <col min="5345" max="5345" width="15.625" bestFit="1" customWidth="1"/>
    <col min="5347" max="5347" width="15.625" bestFit="1" customWidth="1"/>
    <col min="5349" max="5349" width="15.625" bestFit="1" customWidth="1"/>
    <col min="5351" max="5351" width="15.625" bestFit="1" customWidth="1"/>
    <col min="5353" max="5353" width="15.625" bestFit="1" customWidth="1"/>
    <col min="5355" max="5355" width="15.625" bestFit="1" customWidth="1"/>
    <col min="5357" max="5357" width="15.625" bestFit="1" customWidth="1"/>
    <col min="5359" max="5359" width="15.625" bestFit="1" customWidth="1"/>
    <col min="5361" max="5361" width="15.625" bestFit="1" customWidth="1"/>
    <col min="5363" max="5363" width="15.625" bestFit="1" customWidth="1"/>
    <col min="5365" max="5365" width="15.625" bestFit="1" customWidth="1"/>
    <col min="5367" max="5367" width="15.625" bestFit="1" customWidth="1"/>
    <col min="5369" max="5369" width="15.625" bestFit="1" customWidth="1"/>
    <col min="5371" max="5371" width="15.625" bestFit="1" customWidth="1"/>
    <col min="5373" max="5373" width="15.625" bestFit="1" customWidth="1"/>
    <col min="5375" max="5375" width="15.625" bestFit="1" customWidth="1"/>
    <col min="5377" max="5377" width="15.625" bestFit="1" customWidth="1"/>
    <col min="5379" max="5379" width="15.625" bestFit="1" customWidth="1"/>
    <col min="5381" max="5381" width="15.625" bestFit="1" customWidth="1"/>
    <col min="5383" max="5383" width="15.625" bestFit="1" customWidth="1"/>
    <col min="5385" max="5385" width="15.625" bestFit="1" customWidth="1"/>
    <col min="5387" max="5387" width="15.625" bestFit="1" customWidth="1"/>
    <col min="5389" max="5389" width="15.625" bestFit="1" customWidth="1"/>
    <col min="5391" max="5391" width="15.625" bestFit="1" customWidth="1"/>
    <col min="5393" max="5393" width="15.625" bestFit="1" customWidth="1"/>
    <col min="5395" max="5395" width="15.625" bestFit="1" customWidth="1"/>
    <col min="5397" max="5397" width="15.625" bestFit="1" customWidth="1"/>
    <col min="5399" max="5399" width="15.625" bestFit="1" customWidth="1"/>
    <col min="5401" max="5401" width="15.625" bestFit="1" customWidth="1"/>
    <col min="5403" max="5403" width="15.625" bestFit="1" customWidth="1"/>
    <col min="5405" max="5405" width="15.625" bestFit="1" customWidth="1"/>
    <col min="5407" max="5407" width="15.625" bestFit="1" customWidth="1"/>
    <col min="5409" max="5409" width="15.625" bestFit="1" customWidth="1"/>
    <col min="5411" max="5411" width="15.625" bestFit="1" customWidth="1"/>
    <col min="5413" max="5413" width="15.625" bestFit="1" customWidth="1"/>
    <col min="5415" max="5415" width="15.625" bestFit="1" customWidth="1"/>
    <col min="5417" max="5417" width="15.625" bestFit="1" customWidth="1"/>
    <col min="5419" max="5419" width="15.625" bestFit="1" customWidth="1"/>
    <col min="5421" max="5421" width="15.625" bestFit="1" customWidth="1"/>
    <col min="5423" max="5423" width="15.625" bestFit="1" customWidth="1"/>
    <col min="5425" max="5425" width="15.625" bestFit="1" customWidth="1"/>
    <col min="5427" max="5427" width="15.625" bestFit="1" customWidth="1"/>
    <col min="5429" max="5429" width="15.625" bestFit="1" customWidth="1"/>
    <col min="5431" max="5431" width="15.625" bestFit="1" customWidth="1"/>
    <col min="5433" max="5433" width="15.625" bestFit="1" customWidth="1"/>
    <col min="5435" max="5435" width="15.625" bestFit="1" customWidth="1"/>
    <col min="5437" max="5437" width="15.625" bestFit="1" customWidth="1"/>
    <col min="5439" max="5439" width="15.625" bestFit="1" customWidth="1"/>
    <col min="5441" max="5441" width="15.625" bestFit="1" customWidth="1"/>
    <col min="5443" max="5443" width="15.625" bestFit="1" customWidth="1"/>
    <col min="5445" max="5445" width="15.625" bestFit="1" customWidth="1"/>
    <col min="5447" max="5447" width="15.625" bestFit="1" customWidth="1"/>
    <col min="5449" max="5449" width="15.625" bestFit="1" customWidth="1"/>
    <col min="5451" max="5451" width="15.625" bestFit="1" customWidth="1"/>
    <col min="5453" max="5453" width="15.625" bestFit="1" customWidth="1"/>
    <col min="5455" max="5455" width="15.625" bestFit="1" customWidth="1"/>
    <col min="5457" max="5457" width="15.625" bestFit="1" customWidth="1"/>
    <col min="5459" max="5459" width="15.625" bestFit="1" customWidth="1"/>
    <col min="5461" max="5461" width="15.625" bestFit="1" customWidth="1"/>
    <col min="5463" max="5463" width="15.625" bestFit="1" customWidth="1"/>
    <col min="5465" max="5465" width="15.625" bestFit="1" customWidth="1"/>
    <col min="5467" max="5467" width="15.625" bestFit="1" customWidth="1"/>
    <col min="5469" max="5469" width="15.625" bestFit="1" customWidth="1"/>
    <col min="5471" max="5471" width="15.625" bestFit="1" customWidth="1"/>
    <col min="5473" max="5473" width="15.625" bestFit="1" customWidth="1"/>
    <col min="5475" max="5475" width="15.625" bestFit="1" customWidth="1"/>
    <col min="5477" max="5477" width="15.625" bestFit="1" customWidth="1"/>
    <col min="5479" max="5479" width="15.625" bestFit="1" customWidth="1"/>
    <col min="5481" max="5481" width="15.625" bestFit="1" customWidth="1"/>
    <col min="5483" max="5483" width="15.625" bestFit="1" customWidth="1"/>
    <col min="5485" max="5485" width="15.625" bestFit="1" customWidth="1"/>
    <col min="5487" max="5487" width="15.625" bestFit="1" customWidth="1"/>
    <col min="5489" max="5489" width="15.625" bestFit="1" customWidth="1"/>
    <col min="5491" max="5491" width="15.625" bestFit="1" customWidth="1"/>
    <col min="5493" max="5493" width="15.625" bestFit="1" customWidth="1"/>
    <col min="5495" max="5495" width="15.625" bestFit="1" customWidth="1"/>
    <col min="5497" max="5497" width="15.625" bestFit="1" customWidth="1"/>
    <col min="5499" max="5499" width="15.625" bestFit="1" customWidth="1"/>
    <col min="5501" max="5501" width="15.625" bestFit="1" customWidth="1"/>
    <col min="5503" max="5503" width="15.625" bestFit="1" customWidth="1"/>
    <col min="5505" max="5505" width="15.625" bestFit="1" customWidth="1"/>
    <col min="5507" max="5507" width="15.625" bestFit="1" customWidth="1"/>
    <col min="5509" max="5509" width="15.625" bestFit="1" customWidth="1"/>
    <col min="5511" max="5511" width="15.625" bestFit="1" customWidth="1"/>
    <col min="5513" max="5513" width="15.625" bestFit="1" customWidth="1"/>
    <col min="5515" max="5515" width="15.625" bestFit="1" customWidth="1"/>
    <col min="5517" max="5517" width="15.625" bestFit="1" customWidth="1"/>
    <col min="5519" max="5519" width="15.625" bestFit="1" customWidth="1"/>
    <col min="5521" max="5521" width="15.625" bestFit="1" customWidth="1"/>
    <col min="5523" max="5523" width="15.625" bestFit="1" customWidth="1"/>
    <col min="5525" max="5525" width="15.625" bestFit="1" customWidth="1"/>
    <col min="5527" max="5527" width="15.625" bestFit="1" customWidth="1"/>
    <col min="5529" max="5529" width="15.625" bestFit="1" customWidth="1"/>
    <col min="5531" max="5531" width="15.625" bestFit="1" customWidth="1"/>
    <col min="5533" max="5533" width="15.625" bestFit="1" customWidth="1"/>
    <col min="5535" max="5535" width="15.625" bestFit="1" customWidth="1"/>
    <col min="5537" max="5537" width="15.625" bestFit="1" customWidth="1"/>
    <col min="5539" max="5539" width="15.625" bestFit="1" customWidth="1"/>
    <col min="5541" max="5541" width="15.625" bestFit="1" customWidth="1"/>
    <col min="5543" max="5543" width="15.625" bestFit="1" customWidth="1"/>
    <col min="5545" max="5545" width="15.625" bestFit="1" customWidth="1"/>
    <col min="5547" max="5547" width="15.625" bestFit="1" customWidth="1"/>
    <col min="5549" max="5549" width="15.625" bestFit="1" customWidth="1"/>
    <col min="5551" max="5551" width="15.625" bestFit="1" customWidth="1"/>
    <col min="5553" max="5553" width="15.625" bestFit="1" customWidth="1"/>
    <col min="5555" max="5555" width="15.625" bestFit="1" customWidth="1"/>
    <col min="5557" max="5557" width="15.625" bestFit="1" customWidth="1"/>
    <col min="5559" max="5559" width="15.625" bestFit="1" customWidth="1"/>
    <col min="5561" max="5561" width="15.625" bestFit="1" customWidth="1"/>
    <col min="5563" max="5563" width="15.625" bestFit="1" customWidth="1"/>
    <col min="5565" max="5565" width="15.625" bestFit="1" customWidth="1"/>
    <col min="5567" max="5567" width="15.625" bestFit="1" customWidth="1"/>
    <col min="5569" max="5569" width="15.625" bestFit="1" customWidth="1"/>
    <col min="5571" max="5571" width="15.625" bestFit="1" customWidth="1"/>
    <col min="5573" max="5573" width="15.625" bestFit="1" customWidth="1"/>
    <col min="5575" max="5575" width="15.625" bestFit="1" customWidth="1"/>
    <col min="5577" max="5577" width="15.625" bestFit="1" customWidth="1"/>
    <col min="5579" max="5579" width="15.625" bestFit="1" customWidth="1"/>
    <col min="5581" max="5581" width="15.625" bestFit="1" customWidth="1"/>
    <col min="5583" max="5583" width="15.625" bestFit="1" customWidth="1"/>
    <col min="5585" max="5585" width="15.625" bestFit="1" customWidth="1"/>
    <col min="5587" max="5587" width="15.625" bestFit="1" customWidth="1"/>
    <col min="5589" max="5589" width="15.625" bestFit="1" customWidth="1"/>
    <col min="5591" max="5591" width="15.625" bestFit="1" customWidth="1"/>
    <col min="5593" max="5593" width="15.625" bestFit="1" customWidth="1"/>
    <col min="5595" max="5595" width="15.625" bestFit="1" customWidth="1"/>
    <col min="5597" max="5597" width="15.625" bestFit="1" customWidth="1"/>
    <col min="5599" max="5599" width="15.625" bestFit="1" customWidth="1"/>
    <col min="5601" max="5601" width="15.625" bestFit="1" customWidth="1"/>
    <col min="5603" max="5603" width="15.625" bestFit="1" customWidth="1"/>
    <col min="5605" max="5605" width="15.625" bestFit="1" customWidth="1"/>
    <col min="5607" max="5607" width="15.625" bestFit="1" customWidth="1"/>
    <col min="5609" max="5609" width="15.625" bestFit="1" customWidth="1"/>
    <col min="5611" max="5611" width="15.625" bestFit="1" customWidth="1"/>
    <col min="5613" max="5613" width="15.625" bestFit="1" customWidth="1"/>
    <col min="5615" max="5615" width="15.625" bestFit="1" customWidth="1"/>
    <col min="5617" max="5617" width="15.625" bestFit="1" customWidth="1"/>
    <col min="5619" max="5619" width="15.625" bestFit="1" customWidth="1"/>
    <col min="5621" max="5621" width="15.625" bestFit="1" customWidth="1"/>
    <col min="5623" max="5623" width="15.625" bestFit="1" customWidth="1"/>
    <col min="5625" max="5625" width="15.625" bestFit="1" customWidth="1"/>
    <col min="5627" max="5627" width="15.625" bestFit="1" customWidth="1"/>
    <col min="5629" max="5629" width="15.625" bestFit="1" customWidth="1"/>
    <col min="5631" max="5631" width="15.625" bestFit="1" customWidth="1"/>
    <col min="5633" max="5633" width="15.625" bestFit="1" customWidth="1"/>
    <col min="5635" max="5635" width="15.625" bestFit="1" customWidth="1"/>
    <col min="5637" max="5637" width="15.625" bestFit="1" customWidth="1"/>
    <col min="5639" max="5639" width="15.625" bestFit="1" customWidth="1"/>
    <col min="5641" max="5641" width="15.625" bestFit="1" customWidth="1"/>
    <col min="5643" max="5643" width="15.625" bestFit="1" customWidth="1"/>
    <col min="5645" max="5645" width="15.625" bestFit="1" customWidth="1"/>
    <col min="5647" max="5647" width="15.625" bestFit="1" customWidth="1"/>
    <col min="5649" max="5649" width="15.625" bestFit="1" customWidth="1"/>
    <col min="5651" max="5651" width="15.625" bestFit="1" customWidth="1"/>
    <col min="5653" max="5653" width="15.625" bestFit="1" customWidth="1"/>
    <col min="5655" max="5655" width="15.625" bestFit="1" customWidth="1"/>
    <col min="5657" max="5657" width="15.625" bestFit="1" customWidth="1"/>
    <col min="5659" max="5659" width="15.625" bestFit="1" customWidth="1"/>
    <col min="5661" max="5661" width="15.625" bestFit="1" customWidth="1"/>
    <col min="5663" max="5663" width="15.625" bestFit="1" customWidth="1"/>
    <col min="5665" max="5665" width="15.625" bestFit="1" customWidth="1"/>
    <col min="5667" max="5667" width="15.625" bestFit="1" customWidth="1"/>
    <col min="5669" max="5669" width="15.625" bestFit="1" customWidth="1"/>
    <col min="5671" max="5671" width="15.625" bestFit="1" customWidth="1"/>
    <col min="5673" max="5673" width="15.625" bestFit="1" customWidth="1"/>
    <col min="5675" max="5675" width="15.625" bestFit="1" customWidth="1"/>
    <col min="5677" max="5677" width="15.625" bestFit="1" customWidth="1"/>
    <col min="5679" max="5679" width="15.625" bestFit="1" customWidth="1"/>
    <col min="5681" max="5681" width="15.625" bestFit="1" customWidth="1"/>
    <col min="5683" max="5683" width="15.625" bestFit="1" customWidth="1"/>
    <col min="5685" max="5685" width="15.625" bestFit="1" customWidth="1"/>
    <col min="5687" max="5687" width="15.625" bestFit="1" customWidth="1"/>
    <col min="5689" max="5689" width="15.625" bestFit="1" customWidth="1"/>
    <col min="5691" max="5691" width="15.625" bestFit="1" customWidth="1"/>
    <col min="5693" max="5693" width="15.625" bestFit="1" customWidth="1"/>
    <col min="5695" max="5695" width="15.625" bestFit="1" customWidth="1"/>
    <col min="5697" max="5697" width="15.625" bestFit="1" customWidth="1"/>
    <col min="5699" max="5699" width="15.625" bestFit="1" customWidth="1"/>
    <col min="5701" max="5701" width="15.625" bestFit="1" customWidth="1"/>
    <col min="5703" max="5703" width="15.625" bestFit="1" customWidth="1"/>
    <col min="5705" max="5705" width="15.625" bestFit="1" customWidth="1"/>
    <col min="5707" max="5707" width="15.625" bestFit="1" customWidth="1"/>
    <col min="5709" max="5709" width="15.625" bestFit="1" customWidth="1"/>
    <col min="5711" max="5711" width="15.625" bestFit="1" customWidth="1"/>
    <col min="5713" max="5713" width="15.625" bestFit="1" customWidth="1"/>
    <col min="5715" max="5715" width="15.625" bestFit="1" customWidth="1"/>
    <col min="5717" max="5717" width="15.625" bestFit="1" customWidth="1"/>
    <col min="5719" max="5719" width="15.625" bestFit="1" customWidth="1"/>
    <col min="5721" max="5721" width="15.625" bestFit="1" customWidth="1"/>
    <col min="5723" max="5723" width="15.625" bestFit="1" customWidth="1"/>
    <col min="5725" max="5725" width="15.625" bestFit="1" customWidth="1"/>
    <col min="5727" max="5727" width="15.625" bestFit="1" customWidth="1"/>
    <col min="5729" max="5729" width="15.625" bestFit="1" customWidth="1"/>
    <col min="5731" max="5731" width="15.625" bestFit="1" customWidth="1"/>
    <col min="5733" max="5733" width="15.625" bestFit="1" customWidth="1"/>
    <col min="5735" max="5735" width="15.625" bestFit="1" customWidth="1"/>
    <col min="5737" max="5737" width="15.625" bestFit="1" customWidth="1"/>
    <col min="5739" max="5739" width="15.625" bestFit="1" customWidth="1"/>
    <col min="5741" max="5741" width="15.625" bestFit="1" customWidth="1"/>
    <col min="5743" max="5743" width="15.625" bestFit="1" customWidth="1"/>
    <col min="5745" max="5745" width="15.625" bestFit="1" customWidth="1"/>
    <col min="5747" max="5747" width="15.625" bestFit="1" customWidth="1"/>
    <col min="5749" max="5749" width="15.625" bestFit="1" customWidth="1"/>
    <col min="5751" max="5751" width="15.625" bestFit="1" customWidth="1"/>
    <col min="5753" max="5753" width="15.625" bestFit="1" customWidth="1"/>
    <col min="5755" max="5755" width="15.625" bestFit="1" customWidth="1"/>
    <col min="5757" max="5757" width="15.625" bestFit="1" customWidth="1"/>
    <col min="5759" max="5759" width="15.625" bestFit="1" customWidth="1"/>
    <col min="5761" max="5761" width="15.625" bestFit="1" customWidth="1"/>
    <col min="5763" max="5763" width="15.625" bestFit="1" customWidth="1"/>
    <col min="5765" max="5765" width="15.625" bestFit="1" customWidth="1"/>
    <col min="5767" max="5767" width="15.625" bestFit="1" customWidth="1"/>
    <col min="5769" max="5769" width="15.625" bestFit="1" customWidth="1"/>
    <col min="5771" max="5771" width="15.625" bestFit="1" customWidth="1"/>
    <col min="5773" max="5773" width="15.625" bestFit="1" customWidth="1"/>
    <col min="5775" max="5775" width="15.625" bestFit="1" customWidth="1"/>
    <col min="5777" max="5777" width="15.625" bestFit="1" customWidth="1"/>
    <col min="5779" max="5779" width="15.625" bestFit="1" customWidth="1"/>
    <col min="5781" max="5781" width="15.625" bestFit="1" customWidth="1"/>
    <col min="5783" max="5783" width="15.625" bestFit="1" customWidth="1"/>
    <col min="5785" max="5785" width="15.625" bestFit="1" customWidth="1"/>
    <col min="5787" max="5787" width="15.625" bestFit="1" customWidth="1"/>
    <col min="5789" max="5789" width="15.625" bestFit="1" customWidth="1"/>
    <col min="5791" max="5791" width="15.625" bestFit="1" customWidth="1"/>
    <col min="5793" max="5793" width="15.625" bestFit="1" customWidth="1"/>
    <col min="5795" max="5795" width="15.625" bestFit="1" customWidth="1"/>
    <col min="5797" max="5797" width="15.625" bestFit="1" customWidth="1"/>
    <col min="5799" max="5799" width="15.625" bestFit="1" customWidth="1"/>
    <col min="5801" max="5801" width="15.625" bestFit="1" customWidth="1"/>
    <col min="5803" max="5803" width="15.625" bestFit="1" customWidth="1"/>
    <col min="5805" max="5805" width="15.625" bestFit="1" customWidth="1"/>
    <col min="5807" max="5807" width="15.625" bestFit="1" customWidth="1"/>
    <col min="5809" max="5809" width="15.625" bestFit="1" customWidth="1"/>
    <col min="5811" max="5811" width="15.625" bestFit="1" customWidth="1"/>
    <col min="5813" max="5813" width="15.625" bestFit="1" customWidth="1"/>
    <col min="5815" max="5815" width="15.625" bestFit="1" customWidth="1"/>
    <col min="5817" max="5817" width="15.625" bestFit="1" customWidth="1"/>
    <col min="5819" max="5819" width="15.625" bestFit="1" customWidth="1"/>
    <col min="5821" max="5821" width="15.625" bestFit="1" customWidth="1"/>
    <col min="5823" max="5823" width="15.625" bestFit="1" customWidth="1"/>
    <col min="5825" max="5825" width="15.625" bestFit="1" customWidth="1"/>
    <col min="5827" max="5827" width="15.625" bestFit="1" customWidth="1"/>
    <col min="5829" max="5829" width="15.625" bestFit="1" customWidth="1"/>
    <col min="5831" max="5831" width="15.625" bestFit="1" customWidth="1"/>
    <col min="5833" max="5833" width="15.625" bestFit="1" customWidth="1"/>
    <col min="5835" max="5835" width="15.625" bestFit="1" customWidth="1"/>
    <col min="5837" max="5837" width="15.625" bestFit="1" customWidth="1"/>
    <col min="5839" max="5839" width="15.625" bestFit="1" customWidth="1"/>
    <col min="5841" max="5841" width="15.625" bestFit="1" customWidth="1"/>
    <col min="5843" max="5843" width="15.625" bestFit="1" customWidth="1"/>
    <col min="5845" max="5845" width="15.625" bestFit="1" customWidth="1"/>
    <col min="5847" max="5847" width="15.625" bestFit="1" customWidth="1"/>
    <col min="5849" max="5849" width="15.625" bestFit="1" customWidth="1"/>
    <col min="5851" max="5851" width="15.625" bestFit="1" customWidth="1"/>
    <col min="5853" max="5853" width="15.625" bestFit="1" customWidth="1"/>
    <col min="5855" max="5855" width="15.625" bestFit="1" customWidth="1"/>
    <col min="5857" max="5857" width="15.625" bestFit="1" customWidth="1"/>
    <col min="5859" max="5859" width="15.625" bestFit="1" customWidth="1"/>
    <col min="5861" max="5861" width="15.625" bestFit="1" customWidth="1"/>
    <col min="5863" max="5863" width="15.625" bestFit="1" customWidth="1"/>
    <col min="5865" max="5865" width="15.625" bestFit="1" customWidth="1"/>
    <col min="5867" max="5867" width="15.625" bestFit="1" customWidth="1"/>
    <col min="5869" max="5869" width="15.625" bestFit="1" customWidth="1"/>
    <col min="5871" max="5871" width="15.625" bestFit="1" customWidth="1"/>
    <col min="5873" max="5873" width="15.625" bestFit="1" customWidth="1"/>
    <col min="5875" max="5875" width="15.625" bestFit="1" customWidth="1"/>
    <col min="5877" max="5877" width="15.625" bestFit="1" customWidth="1"/>
    <col min="5879" max="5879" width="15.625" bestFit="1" customWidth="1"/>
    <col min="5881" max="5881" width="15.625" bestFit="1" customWidth="1"/>
    <col min="5883" max="5883" width="15.625" bestFit="1" customWidth="1"/>
    <col min="5885" max="5885" width="15.625" bestFit="1" customWidth="1"/>
    <col min="5887" max="5887" width="15.625" bestFit="1" customWidth="1"/>
    <col min="5889" max="5889" width="15.625" bestFit="1" customWidth="1"/>
    <col min="5891" max="5891" width="15.625" bestFit="1" customWidth="1"/>
    <col min="5893" max="5893" width="15.625" bestFit="1" customWidth="1"/>
    <col min="5895" max="5895" width="15.625" bestFit="1" customWidth="1"/>
    <col min="5897" max="5897" width="15.625" bestFit="1" customWidth="1"/>
    <col min="5899" max="5899" width="15.625" bestFit="1" customWidth="1"/>
    <col min="5901" max="5901" width="15.625" bestFit="1" customWidth="1"/>
    <col min="5903" max="5903" width="15.625" bestFit="1" customWidth="1"/>
    <col min="5905" max="5905" width="15.625" bestFit="1" customWidth="1"/>
    <col min="5907" max="5907" width="15.625" bestFit="1" customWidth="1"/>
    <col min="5909" max="5909" width="15.625" bestFit="1" customWidth="1"/>
    <col min="5911" max="5911" width="15.625" bestFit="1" customWidth="1"/>
    <col min="5913" max="5913" width="15.625" bestFit="1" customWidth="1"/>
    <col min="5915" max="5915" width="15.625" bestFit="1" customWidth="1"/>
    <col min="5917" max="5917" width="15.625" bestFit="1" customWidth="1"/>
    <col min="5919" max="5919" width="15.625" bestFit="1" customWidth="1"/>
    <col min="5921" max="5921" width="15.625" bestFit="1" customWidth="1"/>
    <col min="5923" max="5923" width="15.625" bestFit="1" customWidth="1"/>
    <col min="5925" max="5925" width="15.625" bestFit="1" customWidth="1"/>
    <col min="5927" max="5927" width="15.625" bestFit="1" customWidth="1"/>
    <col min="5929" max="5929" width="15.625" bestFit="1" customWidth="1"/>
    <col min="5931" max="5931" width="15.625" bestFit="1" customWidth="1"/>
    <col min="5933" max="5933" width="15.625" bestFit="1" customWidth="1"/>
    <col min="5935" max="5935" width="15.625" bestFit="1" customWidth="1"/>
    <col min="5937" max="5937" width="15.625" bestFit="1" customWidth="1"/>
    <col min="5939" max="5939" width="15.625" bestFit="1" customWidth="1"/>
    <col min="5941" max="5941" width="15.625" bestFit="1" customWidth="1"/>
    <col min="5943" max="5943" width="15.625" bestFit="1" customWidth="1"/>
    <col min="5945" max="5945" width="15.625" bestFit="1" customWidth="1"/>
    <col min="5947" max="5947" width="15.625" bestFit="1" customWidth="1"/>
    <col min="5949" max="5949" width="15.625" bestFit="1" customWidth="1"/>
    <col min="5951" max="5951" width="15.625" bestFit="1" customWidth="1"/>
    <col min="5953" max="5953" width="15.625" bestFit="1" customWidth="1"/>
    <col min="5955" max="5955" width="15.625" bestFit="1" customWidth="1"/>
    <col min="5957" max="5957" width="15.625" bestFit="1" customWidth="1"/>
    <col min="5959" max="5959" width="15.625" bestFit="1" customWidth="1"/>
    <col min="5961" max="5961" width="15.625" bestFit="1" customWidth="1"/>
    <col min="5963" max="5963" width="15.625" bestFit="1" customWidth="1"/>
    <col min="5965" max="5965" width="15.625" bestFit="1" customWidth="1"/>
    <col min="5967" max="5967" width="15.625" bestFit="1" customWidth="1"/>
    <col min="5969" max="5969" width="15.625" bestFit="1" customWidth="1"/>
    <col min="5971" max="5971" width="15.625" bestFit="1" customWidth="1"/>
    <col min="5973" max="5973" width="15.625" bestFit="1" customWidth="1"/>
    <col min="5975" max="5975" width="15.625" bestFit="1" customWidth="1"/>
    <col min="5977" max="5977" width="15.625" bestFit="1" customWidth="1"/>
    <col min="5979" max="5979" width="15.625" bestFit="1" customWidth="1"/>
    <col min="5981" max="5981" width="15.625" bestFit="1" customWidth="1"/>
    <col min="5983" max="5983" width="15.625" bestFit="1" customWidth="1"/>
    <col min="5985" max="5985" width="15.625" bestFit="1" customWidth="1"/>
    <col min="5987" max="5987" width="15.625" bestFit="1" customWidth="1"/>
    <col min="5989" max="5989" width="15.625" bestFit="1" customWidth="1"/>
    <col min="5991" max="5991" width="15.625" bestFit="1" customWidth="1"/>
    <col min="5993" max="5993" width="15.625" bestFit="1" customWidth="1"/>
    <col min="5995" max="5995" width="15.625" bestFit="1" customWidth="1"/>
    <col min="5997" max="5997" width="15.625" bestFit="1" customWidth="1"/>
    <col min="5999" max="5999" width="15.625" bestFit="1" customWidth="1"/>
    <col min="6001" max="6001" width="15.625" bestFit="1" customWidth="1"/>
    <col min="6003" max="6003" width="15.625" bestFit="1" customWidth="1"/>
    <col min="6005" max="6005" width="15.625" bestFit="1" customWidth="1"/>
    <col min="6007" max="6007" width="15.625" bestFit="1" customWidth="1"/>
    <col min="6009" max="6009" width="15.625" bestFit="1" customWidth="1"/>
    <col min="6011" max="6011" width="15.625" bestFit="1" customWidth="1"/>
    <col min="6013" max="6013" width="15.625" bestFit="1" customWidth="1"/>
    <col min="6015" max="6015" width="15.625" bestFit="1" customWidth="1"/>
    <col min="6017" max="6017" width="15.625" bestFit="1" customWidth="1"/>
    <col min="6019" max="6019" width="15.625" bestFit="1" customWidth="1"/>
    <col min="6021" max="6021" width="15.625" bestFit="1" customWidth="1"/>
    <col min="6023" max="6023" width="15.625" bestFit="1" customWidth="1"/>
    <col min="6025" max="6025" width="15.625" bestFit="1" customWidth="1"/>
    <col min="6027" max="6027" width="15.625" bestFit="1" customWidth="1"/>
    <col min="6029" max="6029" width="15.625" bestFit="1" customWidth="1"/>
    <col min="6031" max="6031" width="15.625" bestFit="1" customWidth="1"/>
    <col min="6033" max="6033" width="15.625" bestFit="1" customWidth="1"/>
    <col min="6035" max="6035" width="15.625" bestFit="1" customWidth="1"/>
    <col min="6037" max="6037" width="15.625" bestFit="1" customWidth="1"/>
    <col min="6039" max="6039" width="15.625" bestFit="1" customWidth="1"/>
    <col min="6041" max="6041" width="15.625" bestFit="1" customWidth="1"/>
    <col min="6043" max="6043" width="15.625" bestFit="1" customWidth="1"/>
    <col min="6045" max="6045" width="15.625" bestFit="1" customWidth="1"/>
    <col min="6047" max="6047" width="15.625" bestFit="1" customWidth="1"/>
    <col min="6049" max="6049" width="15.625" bestFit="1" customWidth="1"/>
    <col min="6051" max="6051" width="15.625" bestFit="1" customWidth="1"/>
    <col min="6053" max="6053" width="15.625" bestFit="1" customWidth="1"/>
    <col min="6055" max="6055" width="15.625" bestFit="1" customWidth="1"/>
    <col min="6057" max="6057" width="15.625" bestFit="1" customWidth="1"/>
    <col min="6059" max="6059" width="15.625" bestFit="1" customWidth="1"/>
    <col min="6061" max="6061" width="15.625" bestFit="1" customWidth="1"/>
    <col min="6063" max="6063" width="15.625" bestFit="1" customWidth="1"/>
    <col min="6065" max="6065" width="15.625" bestFit="1" customWidth="1"/>
    <col min="6067" max="6067" width="15.625" bestFit="1" customWidth="1"/>
    <col min="6069" max="6069" width="15.625" bestFit="1" customWidth="1"/>
    <col min="6071" max="6071" width="15.625" bestFit="1" customWidth="1"/>
    <col min="6073" max="6073" width="15.625" bestFit="1" customWidth="1"/>
    <col min="6075" max="6075" width="15.625" bestFit="1" customWidth="1"/>
    <col min="6077" max="6077" width="15.625" bestFit="1" customWidth="1"/>
    <col min="6079" max="6079" width="15.625" bestFit="1" customWidth="1"/>
    <col min="6081" max="6081" width="15.625" bestFit="1" customWidth="1"/>
    <col min="6083" max="6083" width="15.625" bestFit="1" customWidth="1"/>
    <col min="6085" max="6085" width="15.625" bestFit="1" customWidth="1"/>
    <col min="6087" max="6087" width="15.625" bestFit="1" customWidth="1"/>
    <col min="6089" max="6089" width="15.625" bestFit="1" customWidth="1"/>
    <col min="6091" max="6091" width="15.625" bestFit="1" customWidth="1"/>
    <col min="6093" max="6093" width="15.625" bestFit="1" customWidth="1"/>
    <col min="6095" max="6095" width="15.625" bestFit="1" customWidth="1"/>
    <col min="6097" max="6097" width="15.625" bestFit="1" customWidth="1"/>
    <col min="6099" max="6099" width="15.625" bestFit="1" customWidth="1"/>
    <col min="6101" max="6101" width="15.625" bestFit="1" customWidth="1"/>
    <col min="6103" max="6103" width="15.625" bestFit="1" customWidth="1"/>
    <col min="6105" max="6105" width="15.625" bestFit="1" customWidth="1"/>
    <col min="6107" max="6107" width="15.625" bestFit="1" customWidth="1"/>
    <col min="6109" max="6109" width="15.625" bestFit="1" customWidth="1"/>
    <col min="6111" max="6111" width="15.625" bestFit="1" customWidth="1"/>
    <col min="6113" max="6113" width="15.625" bestFit="1" customWidth="1"/>
    <col min="6115" max="6115" width="15.625" bestFit="1" customWidth="1"/>
    <col min="6117" max="6117" width="15.625" bestFit="1" customWidth="1"/>
    <col min="6119" max="6119" width="15.625" bestFit="1" customWidth="1"/>
    <col min="6121" max="6121" width="15.625" bestFit="1" customWidth="1"/>
    <col min="6123" max="6123" width="15.625" bestFit="1" customWidth="1"/>
    <col min="6125" max="6125" width="15.625" bestFit="1" customWidth="1"/>
    <col min="6127" max="6127" width="15.625" bestFit="1" customWidth="1"/>
    <col min="6129" max="6129" width="15.625" bestFit="1" customWidth="1"/>
    <col min="6131" max="6131" width="15.625" bestFit="1" customWidth="1"/>
    <col min="6133" max="6133" width="15.625" bestFit="1" customWidth="1"/>
    <col min="6135" max="6135" width="15.625" bestFit="1" customWidth="1"/>
    <col min="6137" max="6137" width="15.625" bestFit="1" customWidth="1"/>
    <col min="6139" max="6139" width="15.625" bestFit="1" customWidth="1"/>
    <col min="6141" max="6141" width="15.625" bestFit="1" customWidth="1"/>
    <col min="6143" max="6143" width="15.625" bestFit="1" customWidth="1"/>
    <col min="6145" max="6145" width="15.625" bestFit="1" customWidth="1"/>
    <col min="6147" max="6147" width="15.625" bestFit="1" customWidth="1"/>
    <col min="6149" max="6149" width="15.625" bestFit="1" customWidth="1"/>
    <col min="6151" max="6151" width="15.625" bestFit="1" customWidth="1"/>
    <col min="6153" max="6153" width="15.625" bestFit="1" customWidth="1"/>
    <col min="6155" max="6155" width="15.625" bestFit="1" customWidth="1"/>
    <col min="6157" max="6157" width="15.625" bestFit="1" customWidth="1"/>
    <col min="6159" max="6159" width="15.625" bestFit="1" customWidth="1"/>
    <col min="6161" max="6161" width="15.625" bestFit="1" customWidth="1"/>
    <col min="6163" max="6163" width="15.625" bestFit="1" customWidth="1"/>
    <col min="6165" max="6165" width="15.625" bestFit="1" customWidth="1"/>
    <col min="6167" max="6167" width="15.625" bestFit="1" customWidth="1"/>
    <col min="6169" max="6169" width="15.625" bestFit="1" customWidth="1"/>
    <col min="6171" max="6171" width="15.625" bestFit="1" customWidth="1"/>
    <col min="6173" max="6173" width="15.625" bestFit="1" customWidth="1"/>
    <col min="6175" max="6175" width="15.625" bestFit="1" customWidth="1"/>
    <col min="6177" max="6177" width="15.625" bestFit="1" customWidth="1"/>
    <col min="6179" max="6179" width="15.625" bestFit="1" customWidth="1"/>
    <col min="6181" max="6181" width="15.625" bestFit="1" customWidth="1"/>
    <col min="6183" max="6183" width="15.625" bestFit="1" customWidth="1"/>
    <col min="6185" max="6185" width="15.625" bestFit="1" customWidth="1"/>
    <col min="6187" max="6187" width="15.625" bestFit="1" customWidth="1"/>
    <col min="6189" max="6189" width="15.625" bestFit="1" customWidth="1"/>
    <col min="6191" max="6191" width="15.625" bestFit="1" customWidth="1"/>
    <col min="6193" max="6193" width="15.625" bestFit="1" customWidth="1"/>
    <col min="6195" max="6195" width="15.625" bestFit="1" customWidth="1"/>
    <col min="6197" max="6197" width="15.625" bestFit="1" customWidth="1"/>
    <col min="6199" max="6199" width="15.625" bestFit="1" customWidth="1"/>
    <col min="6201" max="6201" width="15.625" bestFit="1" customWidth="1"/>
    <col min="6203" max="6203" width="15.625" bestFit="1" customWidth="1"/>
    <col min="6205" max="6205" width="15.625" bestFit="1" customWidth="1"/>
    <col min="6207" max="6207" width="15.625" bestFit="1" customWidth="1"/>
    <col min="6209" max="6209" width="15.625" bestFit="1" customWidth="1"/>
    <col min="6211" max="6211" width="15.625" bestFit="1" customWidth="1"/>
    <col min="6213" max="6213" width="15.625" bestFit="1" customWidth="1"/>
    <col min="6215" max="6215" width="15.625" bestFit="1" customWidth="1"/>
    <col min="6217" max="6217" width="15.625" bestFit="1" customWidth="1"/>
    <col min="6219" max="6219" width="15.625" bestFit="1" customWidth="1"/>
    <col min="6221" max="6221" width="15.625" bestFit="1" customWidth="1"/>
    <col min="6223" max="6223" width="15.625" bestFit="1" customWidth="1"/>
    <col min="6225" max="6225" width="15.625" bestFit="1" customWidth="1"/>
    <col min="6227" max="6227" width="15.625" bestFit="1" customWidth="1"/>
    <col min="6229" max="6229" width="15.625" bestFit="1" customWidth="1"/>
    <col min="6231" max="6231" width="15.625" bestFit="1" customWidth="1"/>
    <col min="6233" max="6233" width="15.625" bestFit="1" customWidth="1"/>
    <col min="6235" max="6235" width="15.625" bestFit="1" customWidth="1"/>
    <col min="6237" max="6237" width="15.625" bestFit="1" customWidth="1"/>
    <col min="6239" max="6239" width="15.625" bestFit="1" customWidth="1"/>
    <col min="6241" max="6241" width="15.625" bestFit="1" customWidth="1"/>
    <col min="6243" max="6243" width="15.625" bestFit="1" customWidth="1"/>
    <col min="6245" max="6245" width="15.625" bestFit="1" customWidth="1"/>
    <col min="6247" max="6247" width="15.625" bestFit="1" customWidth="1"/>
    <col min="6249" max="6249" width="15.625" bestFit="1" customWidth="1"/>
    <col min="6251" max="6251" width="15.625" bestFit="1" customWidth="1"/>
    <col min="6253" max="6253" width="15.625" bestFit="1" customWidth="1"/>
    <col min="6255" max="6255" width="15.625" bestFit="1" customWidth="1"/>
    <col min="6257" max="6257" width="15.625" bestFit="1" customWidth="1"/>
    <col min="6259" max="6259" width="15.625" bestFit="1" customWidth="1"/>
    <col min="6261" max="6261" width="15.625" bestFit="1" customWidth="1"/>
    <col min="6263" max="6263" width="15.625" bestFit="1" customWidth="1"/>
    <col min="6265" max="6265" width="15.625" bestFit="1" customWidth="1"/>
    <col min="6267" max="6267" width="15.625" bestFit="1" customWidth="1"/>
    <col min="6269" max="6269" width="15.625" bestFit="1" customWidth="1"/>
    <col min="6271" max="6271" width="15.625" bestFit="1" customWidth="1"/>
    <col min="6273" max="6273" width="15.625" bestFit="1" customWidth="1"/>
    <col min="6275" max="6275" width="15.625" bestFit="1" customWidth="1"/>
    <col min="6277" max="6277" width="15.625" bestFit="1" customWidth="1"/>
    <col min="6279" max="6279" width="15.625" bestFit="1" customWidth="1"/>
    <col min="6281" max="6281" width="15.625" bestFit="1" customWidth="1"/>
    <col min="6283" max="6283" width="15.625" bestFit="1" customWidth="1"/>
    <col min="6285" max="6285" width="15.625" bestFit="1" customWidth="1"/>
    <col min="6287" max="6287" width="15.625" bestFit="1" customWidth="1"/>
    <col min="6289" max="6289" width="15.625" bestFit="1" customWidth="1"/>
    <col min="6291" max="6291" width="15.625" bestFit="1" customWidth="1"/>
    <col min="6293" max="6293" width="15.625" bestFit="1" customWidth="1"/>
    <col min="6295" max="6295" width="15.625" bestFit="1" customWidth="1"/>
    <col min="6297" max="6297" width="15.625" bestFit="1" customWidth="1"/>
    <col min="6299" max="6299" width="15.625" bestFit="1" customWidth="1"/>
    <col min="6301" max="6301" width="15.625" bestFit="1" customWidth="1"/>
    <col min="6303" max="6303" width="15.625" bestFit="1" customWidth="1"/>
    <col min="6305" max="6305" width="15.625" bestFit="1" customWidth="1"/>
    <col min="6307" max="6307" width="15.625" bestFit="1" customWidth="1"/>
    <col min="6309" max="6309" width="15.625" bestFit="1" customWidth="1"/>
    <col min="6311" max="6311" width="15.625" bestFit="1" customWidth="1"/>
    <col min="6313" max="6313" width="15.625" bestFit="1" customWidth="1"/>
    <col min="6315" max="6315" width="15.625" bestFit="1" customWidth="1"/>
    <col min="6317" max="6317" width="15.625" bestFit="1" customWidth="1"/>
    <col min="6319" max="6319" width="15.625" bestFit="1" customWidth="1"/>
    <col min="6321" max="6321" width="15.625" bestFit="1" customWidth="1"/>
    <col min="6323" max="6323" width="15.625" bestFit="1" customWidth="1"/>
    <col min="6325" max="6325" width="15.625" bestFit="1" customWidth="1"/>
    <col min="6327" max="6327" width="15.625" bestFit="1" customWidth="1"/>
    <col min="6329" max="6329" width="15.625" bestFit="1" customWidth="1"/>
    <col min="6331" max="6331" width="15.625" bestFit="1" customWidth="1"/>
    <col min="6333" max="6333" width="15.625" bestFit="1" customWidth="1"/>
    <col min="6335" max="6335" width="15.625" bestFit="1" customWidth="1"/>
    <col min="6337" max="6337" width="15.625" bestFit="1" customWidth="1"/>
    <col min="6339" max="6339" width="15.625" bestFit="1" customWidth="1"/>
    <col min="6341" max="6341" width="15.625" bestFit="1" customWidth="1"/>
    <col min="6343" max="6343" width="15.625" bestFit="1" customWidth="1"/>
    <col min="6345" max="6345" width="15.625" bestFit="1" customWidth="1"/>
    <col min="6347" max="6347" width="15.625" bestFit="1" customWidth="1"/>
    <col min="6349" max="6349" width="15.625" bestFit="1" customWidth="1"/>
    <col min="6351" max="6351" width="15.625" bestFit="1" customWidth="1"/>
    <col min="6353" max="6353" width="15.625" bestFit="1" customWidth="1"/>
    <col min="6355" max="6355" width="15.625" bestFit="1" customWidth="1"/>
    <col min="6357" max="6357" width="15.625" bestFit="1" customWidth="1"/>
    <col min="6359" max="6359" width="15.625" bestFit="1" customWidth="1"/>
    <col min="6361" max="6361" width="15.625" bestFit="1" customWidth="1"/>
    <col min="6363" max="6363" width="15.625" bestFit="1" customWidth="1"/>
    <col min="6365" max="6365" width="15.625" bestFit="1" customWidth="1"/>
    <col min="6367" max="6367" width="15.625" bestFit="1" customWidth="1"/>
    <col min="6369" max="6369" width="15.625" bestFit="1" customWidth="1"/>
    <col min="6371" max="6371" width="15.625" bestFit="1" customWidth="1"/>
    <col min="6373" max="6373" width="15.625" bestFit="1" customWidth="1"/>
    <col min="6375" max="6375" width="15.625" bestFit="1" customWidth="1"/>
    <col min="6377" max="6377" width="15.625" bestFit="1" customWidth="1"/>
    <col min="6379" max="6379" width="15.625" bestFit="1" customWidth="1"/>
    <col min="6381" max="6381" width="15.625" bestFit="1" customWidth="1"/>
    <col min="6383" max="6383" width="15.625" bestFit="1" customWidth="1"/>
    <col min="6385" max="6385" width="15.625" bestFit="1" customWidth="1"/>
    <col min="6387" max="6387" width="15.625" bestFit="1" customWidth="1"/>
    <col min="6389" max="6389" width="15.625" bestFit="1" customWidth="1"/>
    <col min="6391" max="6391" width="15.625" bestFit="1" customWidth="1"/>
    <col min="6393" max="6393" width="15.625" bestFit="1" customWidth="1"/>
    <col min="6395" max="6395" width="15.625" bestFit="1" customWidth="1"/>
    <col min="6397" max="6397" width="15.625" bestFit="1" customWidth="1"/>
    <col min="6399" max="6399" width="15.625" bestFit="1" customWidth="1"/>
    <col min="6401" max="6401" width="15.625" bestFit="1" customWidth="1"/>
    <col min="6403" max="6403" width="15.625" bestFit="1" customWidth="1"/>
    <col min="6405" max="6405" width="15.625" bestFit="1" customWidth="1"/>
    <col min="6407" max="6407" width="15.625" bestFit="1" customWidth="1"/>
    <col min="6409" max="6409" width="15.625" bestFit="1" customWidth="1"/>
    <col min="6411" max="6411" width="15.625" bestFit="1" customWidth="1"/>
    <col min="6413" max="6413" width="15.625" bestFit="1" customWidth="1"/>
    <col min="6415" max="6415" width="15.625" bestFit="1" customWidth="1"/>
    <col min="6417" max="6417" width="15.625" bestFit="1" customWidth="1"/>
    <col min="6419" max="6419" width="15.625" bestFit="1" customWidth="1"/>
    <col min="6421" max="6421" width="15.625" bestFit="1" customWidth="1"/>
    <col min="6423" max="6423" width="15.625" bestFit="1" customWidth="1"/>
    <col min="6425" max="6425" width="15.625" bestFit="1" customWidth="1"/>
    <col min="6427" max="6427" width="15.625" bestFit="1" customWidth="1"/>
    <col min="6429" max="6429" width="15.625" bestFit="1" customWidth="1"/>
    <col min="6431" max="6431" width="15.625" bestFit="1" customWidth="1"/>
    <col min="6433" max="6433" width="15.625" bestFit="1" customWidth="1"/>
    <col min="6435" max="6435" width="15.625" bestFit="1" customWidth="1"/>
    <col min="6437" max="6437" width="15.625" bestFit="1" customWidth="1"/>
    <col min="6439" max="6439" width="15.625" bestFit="1" customWidth="1"/>
    <col min="6441" max="6441" width="15.625" bestFit="1" customWidth="1"/>
    <col min="6443" max="6443" width="15.625" bestFit="1" customWidth="1"/>
    <col min="6445" max="6445" width="15.625" bestFit="1" customWidth="1"/>
    <col min="6447" max="6447" width="15.625" bestFit="1" customWidth="1"/>
    <col min="6449" max="6449" width="15.625" bestFit="1" customWidth="1"/>
    <col min="6451" max="6451" width="15.625" bestFit="1" customWidth="1"/>
    <col min="6453" max="6453" width="15.625" bestFit="1" customWidth="1"/>
    <col min="6455" max="6455" width="15.625" bestFit="1" customWidth="1"/>
    <col min="6457" max="6457" width="15.625" bestFit="1" customWidth="1"/>
    <col min="6459" max="6459" width="15.625" bestFit="1" customWidth="1"/>
    <col min="6461" max="6461" width="15.625" bestFit="1" customWidth="1"/>
    <col min="6463" max="6463" width="15.625" bestFit="1" customWidth="1"/>
    <col min="6465" max="6465" width="15.625" bestFit="1" customWidth="1"/>
    <col min="6467" max="6467" width="15.625" bestFit="1" customWidth="1"/>
    <col min="6469" max="6469" width="15.625" bestFit="1" customWidth="1"/>
    <col min="6471" max="6471" width="15.625" bestFit="1" customWidth="1"/>
    <col min="6473" max="6473" width="15.625" bestFit="1" customWidth="1"/>
    <col min="6475" max="6475" width="15.625" bestFit="1" customWidth="1"/>
    <col min="6477" max="6477" width="15.625" bestFit="1" customWidth="1"/>
    <col min="6479" max="6479" width="15.625" bestFit="1" customWidth="1"/>
    <col min="6481" max="6481" width="15.625" bestFit="1" customWidth="1"/>
    <col min="6483" max="6483" width="15.625" bestFit="1" customWidth="1"/>
    <col min="6485" max="6485" width="15.625" bestFit="1" customWidth="1"/>
    <col min="6487" max="6487" width="15.625" bestFit="1" customWidth="1"/>
    <col min="6489" max="6489" width="15.625" bestFit="1" customWidth="1"/>
    <col min="6491" max="6491" width="15.625" bestFit="1" customWidth="1"/>
    <col min="6493" max="6493" width="15.625" bestFit="1" customWidth="1"/>
    <col min="6495" max="6495" width="15.625" bestFit="1" customWidth="1"/>
    <col min="6497" max="6497" width="15.625" bestFit="1" customWidth="1"/>
    <col min="6499" max="6499" width="15.625" bestFit="1" customWidth="1"/>
    <col min="6501" max="6501" width="15.625" bestFit="1" customWidth="1"/>
    <col min="6503" max="6503" width="15.625" bestFit="1" customWidth="1"/>
    <col min="6505" max="6505" width="15.625" bestFit="1" customWidth="1"/>
    <col min="6507" max="6507" width="15.625" bestFit="1" customWidth="1"/>
    <col min="6509" max="6509" width="15.625" bestFit="1" customWidth="1"/>
    <col min="6511" max="6511" width="15.625" bestFit="1" customWidth="1"/>
    <col min="6513" max="6513" width="15.625" bestFit="1" customWidth="1"/>
    <col min="6515" max="6515" width="15.625" bestFit="1" customWidth="1"/>
    <col min="6517" max="6517" width="15.625" bestFit="1" customWidth="1"/>
    <col min="6519" max="6519" width="15.625" bestFit="1" customWidth="1"/>
    <col min="6521" max="6521" width="15.625" bestFit="1" customWidth="1"/>
    <col min="6523" max="6523" width="15.625" bestFit="1" customWidth="1"/>
    <col min="6525" max="6525" width="15.625" bestFit="1" customWidth="1"/>
    <col min="6527" max="6527" width="15.625" bestFit="1" customWidth="1"/>
    <col min="6529" max="6529" width="15.625" bestFit="1" customWidth="1"/>
    <col min="6531" max="6531" width="15.625" bestFit="1" customWidth="1"/>
    <col min="6533" max="6533" width="15.625" bestFit="1" customWidth="1"/>
    <col min="6535" max="6535" width="15.625" bestFit="1" customWidth="1"/>
    <col min="6537" max="6537" width="15.625" bestFit="1" customWidth="1"/>
    <col min="6539" max="6539" width="15.625" bestFit="1" customWidth="1"/>
    <col min="6541" max="6541" width="15.625" bestFit="1" customWidth="1"/>
    <col min="6543" max="6543" width="15.625" bestFit="1" customWidth="1"/>
    <col min="6545" max="6545" width="15.625" bestFit="1" customWidth="1"/>
    <col min="6547" max="6547" width="15.625" bestFit="1" customWidth="1"/>
    <col min="6549" max="6549" width="15.625" bestFit="1" customWidth="1"/>
    <col min="6551" max="6551" width="15.625" bestFit="1" customWidth="1"/>
    <col min="6553" max="6553" width="15.625" bestFit="1" customWidth="1"/>
    <col min="6555" max="6555" width="15.625" bestFit="1" customWidth="1"/>
    <col min="6557" max="6557" width="15.625" bestFit="1" customWidth="1"/>
    <col min="6559" max="6559" width="15.625" bestFit="1" customWidth="1"/>
    <col min="6561" max="6561" width="15.625" bestFit="1" customWidth="1"/>
    <col min="6563" max="6563" width="15.625" bestFit="1" customWidth="1"/>
    <col min="6565" max="6565" width="15.625" bestFit="1" customWidth="1"/>
    <col min="6567" max="6567" width="15.625" bestFit="1" customWidth="1"/>
    <col min="6569" max="6569" width="15.625" bestFit="1" customWidth="1"/>
    <col min="6571" max="6571" width="15.625" bestFit="1" customWidth="1"/>
    <col min="6573" max="6573" width="15.625" bestFit="1" customWidth="1"/>
    <col min="6575" max="6575" width="15.625" bestFit="1" customWidth="1"/>
    <col min="6577" max="6577" width="15.625" bestFit="1" customWidth="1"/>
    <col min="6579" max="6579" width="15.625" bestFit="1" customWidth="1"/>
    <col min="6581" max="6581" width="15.625" bestFit="1" customWidth="1"/>
    <col min="6583" max="6583" width="15.625" bestFit="1" customWidth="1"/>
    <col min="6585" max="6585" width="15.625" bestFit="1" customWidth="1"/>
    <col min="6587" max="6587" width="15.625" bestFit="1" customWidth="1"/>
    <col min="6589" max="6589" width="15.625" bestFit="1" customWidth="1"/>
    <col min="6591" max="6591" width="15.625" bestFit="1" customWidth="1"/>
    <col min="6593" max="6593" width="15.625" bestFit="1" customWidth="1"/>
    <col min="6595" max="6595" width="15.625" bestFit="1" customWidth="1"/>
    <col min="6597" max="6597" width="15.625" bestFit="1" customWidth="1"/>
    <col min="6599" max="6599" width="15.625" bestFit="1" customWidth="1"/>
    <col min="6601" max="6601" width="15.625" bestFit="1" customWidth="1"/>
    <col min="6603" max="6603" width="15.625" bestFit="1" customWidth="1"/>
    <col min="6605" max="6605" width="15.625" bestFit="1" customWidth="1"/>
    <col min="6607" max="6607" width="15.625" bestFit="1" customWidth="1"/>
    <col min="6609" max="6609" width="15.625" bestFit="1" customWidth="1"/>
    <col min="6611" max="6611" width="15.625" bestFit="1" customWidth="1"/>
    <col min="6613" max="6613" width="15.625" bestFit="1" customWidth="1"/>
    <col min="6615" max="6615" width="15.625" bestFit="1" customWidth="1"/>
    <col min="6617" max="6617" width="15.625" bestFit="1" customWidth="1"/>
    <col min="6619" max="6619" width="15.625" bestFit="1" customWidth="1"/>
    <col min="6621" max="6621" width="15.625" bestFit="1" customWidth="1"/>
    <col min="6623" max="6623" width="15.625" bestFit="1" customWidth="1"/>
    <col min="6625" max="6625" width="15.625" bestFit="1" customWidth="1"/>
    <col min="6627" max="6627" width="15.625" bestFit="1" customWidth="1"/>
    <col min="6629" max="6629" width="15.625" bestFit="1" customWidth="1"/>
    <col min="6631" max="6631" width="15.625" bestFit="1" customWidth="1"/>
    <col min="6633" max="6633" width="15.625" bestFit="1" customWidth="1"/>
    <col min="6635" max="6635" width="15.625" bestFit="1" customWidth="1"/>
    <col min="6637" max="6637" width="15.625" bestFit="1" customWidth="1"/>
    <col min="6639" max="6639" width="15.625" bestFit="1" customWidth="1"/>
    <col min="6641" max="6641" width="15.625" bestFit="1" customWidth="1"/>
    <col min="6643" max="6643" width="15.625" bestFit="1" customWidth="1"/>
    <col min="6645" max="6645" width="15.625" bestFit="1" customWidth="1"/>
    <col min="6647" max="6647" width="15.625" bestFit="1" customWidth="1"/>
    <col min="6649" max="6649" width="15.625" bestFit="1" customWidth="1"/>
    <col min="6651" max="6651" width="15.625" bestFit="1" customWidth="1"/>
    <col min="6653" max="6653" width="15.625" bestFit="1" customWidth="1"/>
    <col min="6655" max="6655" width="15.625" bestFit="1" customWidth="1"/>
    <col min="6657" max="6657" width="15.625" bestFit="1" customWidth="1"/>
    <col min="6659" max="6659" width="15.625" bestFit="1" customWidth="1"/>
    <col min="6661" max="6661" width="15.625" bestFit="1" customWidth="1"/>
    <col min="6663" max="6663" width="15.625" bestFit="1" customWidth="1"/>
    <col min="6665" max="6665" width="15.625" bestFit="1" customWidth="1"/>
    <col min="6667" max="6667" width="15.625" bestFit="1" customWidth="1"/>
    <col min="6669" max="6669" width="15.625" bestFit="1" customWidth="1"/>
    <col min="6671" max="6671" width="15.625" bestFit="1" customWidth="1"/>
    <col min="6673" max="6673" width="15.625" bestFit="1" customWidth="1"/>
    <col min="6675" max="6675" width="15.625" bestFit="1" customWidth="1"/>
    <col min="6677" max="6677" width="15.625" bestFit="1" customWidth="1"/>
    <col min="6679" max="6679" width="15.625" bestFit="1" customWidth="1"/>
    <col min="6681" max="6681" width="15.625" bestFit="1" customWidth="1"/>
    <col min="6683" max="6683" width="15.625" bestFit="1" customWidth="1"/>
    <col min="6685" max="6685" width="15.625" bestFit="1" customWidth="1"/>
    <col min="6687" max="6687" width="15.625" bestFit="1" customWidth="1"/>
    <col min="6689" max="6689" width="15.625" bestFit="1" customWidth="1"/>
    <col min="6691" max="6691" width="15.625" bestFit="1" customWidth="1"/>
    <col min="6693" max="6693" width="15.625" bestFit="1" customWidth="1"/>
    <col min="6695" max="6695" width="15.625" bestFit="1" customWidth="1"/>
    <col min="6697" max="6697" width="15.625" bestFit="1" customWidth="1"/>
    <col min="6699" max="6699" width="15.625" bestFit="1" customWidth="1"/>
    <col min="6701" max="6701" width="15.625" bestFit="1" customWidth="1"/>
    <col min="6703" max="6703" width="15.625" bestFit="1" customWidth="1"/>
    <col min="6705" max="6705" width="15.625" bestFit="1" customWidth="1"/>
    <col min="6707" max="6707" width="15.625" bestFit="1" customWidth="1"/>
    <col min="6709" max="6709" width="15.625" bestFit="1" customWidth="1"/>
    <col min="6711" max="6711" width="15.625" bestFit="1" customWidth="1"/>
    <col min="6713" max="6713" width="15.625" bestFit="1" customWidth="1"/>
    <col min="6715" max="6715" width="15.625" bestFit="1" customWidth="1"/>
    <col min="6717" max="6717" width="15.625" bestFit="1" customWidth="1"/>
    <col min="6719" max="6719" width="15.625" bestFit="1" customWidth="1"/>
    <col min="6721" max="6721" width="15.625" bestFit="1" customWidth="1"/>
    <col min="6723" max="6723" width="15.625" bestFit="1" customWidth="1"/>
    <col min="6725" max="6725" width="15.625" bestFit="1" customWidth="1"/>
    <col min="6727" max="6727" width="15.625" bestFit="1" customWidth="1"/>
    <col min="6729" max="6729" width="15.625" bestFit="1" customWidth="1"/>
    <col min="6731" max="6731" width="15.625" bestFit="1" customWidth="1"/>
    <col min="6733" max="6733" width="15.625" bestFit="1" customWidth="1"/>
    <col min="6735" max="6735" width="15.625" bestFit="1" customWidth="1"/>
    <col min="6737" max="6737" width="15.625" bestFit="1" customWidth="1"/>
    <col min="6739" max="6739" width="15.625" bestFit="1" customWidth="1"/>
    <col min="6741" max="6741" width="15.625" bestFit="1" customWidth="1"/>
    <col min="6743" max="6743" width="15.625" bestFit="1" customWidth="1"/>
    <col min="6745" max="6745" width="15.625" bestFit="1" customWidth="1"/>
    <col min="6747" max="6747" width="15.625" bestFit="1" customWidth="1"/>
    <col min="6749" max="6749" width="15.625" bestFit="1" customWidth="1"/>
    <col min="6751" max="6751" width="15.625" bestFit="1" customWidth="1"/>
    <col min="6753" max="6753" width="15.625" bestFit="1" customWidth="1"/>
    <col min="6755" max="6755" width="15.625" bestFit="1" customWidth="1"/>
    <col min="6757" max="6757" width="15.625" bestFit="1" customWidth="1"/>
    <col min="6759" max="6759" width="15.625" bestFit="1" customWidth="1"/>
    <col min="6761" max="6761" width="15.625" bestFit="1" customWidth="1"/>
    <col min="6763" max="6763" width="15.625" bestFit="1" customWidth="1"/>
    <col min="6765" max="6765" width="15.625" bestFit="1" customWidth="1"/>
    <col min="6767" max="6767" width="15.625" bestFit="1" customWidth="1"/>
    <col min="6769" max="6769" width="15.625" bestFit="1" customWidth="1"/>
    <col min="6771" max="6771" width="15.625" bestFit="1" customWidth="1"/>
    <col min="6773" max="6773" width="15.625" bestFit="1" customWidth="1"/>
    <col min="6775" max="6775" width="15.625" bestFit="1" customWidth="1"/>
    <col min="6777" max="6777" width="15.625" bestFit="1" customWidth="1"/>
    <col min="6779" max="6779" width="15.625" bestFit="1" customWidth="1"/>
    <col min="6781" max="6781" width="15.625" bestFit="1" customWidth="1"/>
    <col min="6783" max="6783" width="15.625" bestFit="1" customWidth="1"/>
    <col min="6785" max="6785" width="15.625" bestFit="1" customWidth="1"/>
    <col min="6787" max="6787" width="15.625" bestFit="1" customWidth="1"/>
    <col min="6789" max="6789" width="15.625" bestFit="1" customWidth="1"/>
    <col min="6791" max="6791" width="15.625" bestFit="1" customWidth="1"/>
    <col min="6793" max="6793" width="15.625" bestFit="1" customWidth="1"/>
    <col min="6795" max="6795" width="15.625" bestFit="1" customWidth="1"/>
    <col min="6797" max="6797" width="15.625" bestFit="1" customWidth="1"/>
    <col min="6799" max="6799" width="15.625" bestFit="1" customWidth="1"/>
    <col min="6801" max="6801" width="15.625" bestFit="1" customWidth="1"/>
    <col min="6803" max="6803" width="15.625" bestFit="1" customWidth="1"/>
    <col min="6805" max="6805" width="15.625" bestFit="1" customWidth="1"/>
    <col min="6807" max="6807" width="15.625" bestFit="1" customWidth="1"/>
    <col min="6809" max="6809" width="15.625" bestFit="1" customWidth="1"/>
    <col min="6811" max="6811" width="15.625" bestFit="1" customWidth="1"/>
    <col min="6813" max="6813" width="15.625" bestFit="1" customWidth="1"/>
    <col min="6815" max="6815" width="15.625" bestFit="1" customWidth="1"/>
    <col min="6817" max="6817" width="15.625" bestFit="1" customWidth="1"/>
    <col min="6819" max="6819" width="15.625" bestFit="1" customWidth="1"/>
    <col min="6821" max="6821" width="15.625" bestFit="1" customWidth="1"/>
    <col min="6823" max="6823" width="15.625" bestFit="1" customWidth="1"/>
    <col min="6825" max="6825" width="15.625" bestFit="1" customWidth="1"/>
    <col min="6827" max="6827" width="15.625" bestFit="1" customWidth="1"/>
    <col min="6829" max="6829" width="15.625" bestFit="1" customWidth="1"/>
    <col min="6831" max="6831" width="15.625" bestFit="1" customWidth="1"/>
    <col min="6833" max="6833" width="15.625" bestFit="1" customWidth="1"/>
    <col min="6835" max="6835" width="15.625" bestFit="1" customWidth="1"/>
    <col min="6837" max="6837" width="15.625" bestFit="1" customWidth="1"/>
    <col min="6839" max="6839" width="15.625" bestFit="1" customWidth="1"/>
    <col min="6841" max="6841" width="15.625" bestFit="1" customWidth="1"/>
    <col min="6843" max="6843" width="15.625" bestFit="1" customWidth="1"/>
    <col min="6845" max="6845" width="15.625" bestFit="1" customWidth="1"/>
    <col min="6847" max="6847" width="15.625" bestFit="1" customWidth="1"/>
    <col min="6849" max="6849" width="15.625" bestFit="1" customWidth="1"/>
    <col min="6851" max="6851" width="15.625" bestFit="1" customWidth="1"/>
    <col min="6853" max="6853" width="15.625" bestFit="1" customWidth="1"/>
    <col min="6855" max="6855" width="15.625" bestFit="1" customWidth="1"/>
    <col min="6857" max="6857" width="15.625" bestFit="1" customWidth="1"/>
    <col min="6859" max="6859" width="15.625" bestFit="1" customWidth="1"/>
    <col min="6861" max="6861" width="15.625" bestFit="1" customWidth="1"/>
    <col min="6863" max="6863" width="15.625" bestFit="1" customWidth="1"/>
    <col min="6865" max="6865" width="15.625" bestFit="1" customWidth="1"/>
    <col min="6867" max="6867" width="15.625" bestFit="1" customWidth="1"/>
    <col min="6869" max="6869" width="15.625" bestFit="1" customWidth="1"/>
    <col min="6871" max="6871" width="15.625" bestFit="1" customWidth="1"/>
    <col min="6873" max="6873" width="15.625" bestFit="1" customWidth="1"/>
    <col min="6875" max="6875" width="15.625" bestFit="1" customWidth="1"/>
    <col min="6877" max="6877" width="15.625" bestFit="1" customWidth="1"/>
    <col min="6879" max="6879" width="15.625" bestFit="1" customWidth="1"/>
    <col min="6881" max="6881" width="15.625" bestFit="1" customWidth="1"/>
    <col min="6883" max="6883" width="15.625" bestFit="1" customWidth="1"/>
    <col min="6885" max="6885" width="15.625" bestFit="1" customWidth="1"/>
    <col min="6887" max="6887" width="15.625" bestFit="1" customWidth="1"/>
    <col min="6889" max="6889" width="15.625" bestFit="1" customWidth="1"/>
    <col min="6891" max="6891" width="15.625" bestFit="1" customWidth="1"/>
    <col min="6893" max="6893" width="15.625" bestFit="1" customWidth="1"/>
    <col min="6895" max="6895" width="15.625" bestFit="1" customWidth="1"/>
    <col min="6897" max="6897" width="15.625" bestFit="1" customWidth="1"/>
    <col min="6899" max="6899" width="15.625" bestFit="1" customWidth="1"/>
    <col min="6901" max="6901" width="15.625" bestFit="1" customWidth="1"/>
    <col min="6903" max="6903" width="15.625" bestFit="1" customWidth="1"/>
    <col min="6905" max="6905" width="15.625" bestFit="1" customWidth="1"/>
    <col min="6907" max="6907" width="15.625" bestFit="1" customWidth="1"/>
    <col min="6909" max="6909" width="15.625" bestFit="1" customWidth="1"/>
    <col min="6911" max="6911" width="15.625" bestFit="1" customWidth="1"/>
    <col min="6913" max="6913" width="15.625" bestFit="1" customWidth="1"/>
    <col min="6915" max="6915" width="15.625" bestFit="1" customWidth="1"/>
    <col min="6917" max="6917" width="15.625" bestFit="1" customWidth="1"/>
    <col min="6919" max="6919" width="15.625" bestFit="1" customWidth="1"/>
    <col min="6921" max="6921" width="15.625" bestFit="1" customWidth="1"/>
    <col min="6923" max="6923" width="15.625" bestFit="1" customWidth="1"/>
    <col min="6925" max="6925" width="15.625" bestFit="1" customWidth="1"/>
    <col min="6927" max="6927" width="15.625" bestFit="1" customWidth="1"/>
    <col min="6929" max="6929" width="15.625" bestFit="1" customWidth="1"/>
    <col min="6931" max="6931" width="15.625" bestFit="1" customWidth="1"/>
    <col min="6933" max="6933" width="15.625" bestFit="1" customWidth="1"/>
    <col min="6935" max="6935" width="15.625" bestFit="1" customWidth="1"/>
    <col min="6937" max="6937" width="15.625" bestFit="1" customWidth="1"/>
    <col min="6939" max="6939" width="15.625" bestFit="1" customWidth="1"/>
    <col min="6941" max="6941" width="15.625" bestFit="1" customWidth="1"/>
    <col min="6943" max="6943" width="15.625" bestFit="1" customWidth="1"/>
    <col min="6945" max="6945" width="15.625" bestFit="1" customWidth="1"/>
    <col min="6947" max="6947" width="15.625" bestFit="1" customWidth="1"/>
    <col min="6949" max="6949" width="15.625" bestFit="1" customWidth="1"/>
    <col min="6951" max="6951" width="15.625" bestFit="1" customWidth="1"/>
    <col min="6953" max="6953" width="15.625" bestFit="1" customWidth="1"/>
    <col min="6955" max="6955" width="15.625" bestFit="1" customWidth="1"/>
    <col min="6957" max="6957" width="15.625" bestFit="1" customWidth="1"/>
    <col min="6959" max="6959" width="15.625" bestFit="1" customWidth="1"/>
    <col min="6961" max="6961" width="15.625" bestFit="1" customWidth="1"/>
    <col min="6963" max="6963" width="15.625" bestFit="1" customWidth="1"/>
    <col min="6965" max="6965" width="15.625" bestFit="1" customWidth="1"/>
    <col min="6967" max="6967" width="15.625" bestFit="1" customWidth="1"/>
    <col min="6969" max="6969" width="15.625" bestFit="1" customWidth="1"/>
    <col min="6971" max="6971" width="15.625" bestFit="1" customWidth="1"/>
    <col min="6973" max="6973" width="15.625" bestFit="1" customWidth="1"/>
    <col min="6975" max="6975" width="15.625" bestFit="1" customWidth="1"/>
    <col min="6977" max="6977" width="15.625" bestFit="1" customWidth="1"/>
    <col min="6979" max="6979" width="15.625" bestFit="1" customWidth="1"/>
    <col min="6981" max="6981" width="15.625" bestFit="1" customWidth="1"/>
    <col min="6983" max="6983" width="15.625" bestFit="1" customWidth="1"/>
    <col min="6985" max="6985" width="15.625" bestFit="1" customWidth="1"/>
    <col min="6987" max="6987" width="15.625" bestFit="1" customWidth="1"/>
    <col min="6989" max="6989" width="15.625" bestFit="1" customWidth="1"/>
    <col min="6991" max="6991" width="15.625" bestFit="1" customWidth="1"/>
    <col min="6993" max="6993" width="15.625" bestFit="1" customWidth="1"/>
    <col min="6995" max="6995" width="15.625" bestFit="1" customWidth="1"/>
    <col min="6997" max="6997" width="15.625" bestFit="1" customWidth="1"/>
    <col min="6999" max="6999" width="15.625" bestFit="1" customWidth="1"/>
    <col min="7001" max="7001" width="15.625" bestFit="1" customWidth="1"/>
    <col min="7003" max="7003" width="15.625" bestFit="1" customWidth="1"/>
    <col min="7005" max="7005" width="15.625" bestFit="1" customWidth="1"/>
    <col min="7007" max="7007" width="15.625" bestFit="1" customWidth="1"/>
    <col min="7009" max="7009" width="15.625" bestFit="1" customWidth="1"/>
    <col min="7011" max="7011" width="15.625" bestFit="1" customWidth="1"/>
    <col min="7013" max="7013" width="15.625" bestFit="1" customWidth="1"/>
    <col min="7015" max="7015" width="15.625" bestFit="1" customWidth="1"/>
    <col min="7017" max="7017" width="15.625" bestFit="1" customWidth="1"/>
    <col min="7019" max="7019" width="15.625" bestFit="1" customWidth="1"/>
    <col min="7021" max="7021" width="15.625" bestFit="1" customWidth="1"/>
    <col min="7023" max="7023" width="15.625" bestFit="1" customWidth="1"/>
    <col min="7025" max="7025" width="15.625" bestFit="1" customWidth="1"/>
    <col min="7027" max="7027" width="15.625" bestFit="1" customWidth="1"/>
    <col min="7029" max="7029" width="15.625" bestFit="1" customWidth="1"/>
    <col min="7031" max="7031" width="15.625" bestFit="1" customWidth="1"/>
    <col min="7033" max="7033" width="15.625" bestFit="1" customWidth="1"/>
    <col min="7035" max="7035" width="15.625" bestFit="1" customWidth="1"/>
    <col min="7037" max="7037" width="15.625" bestFit="1" customWidth="1"/>
    <col min="7039" max="7039" width="15.625" bestFit="1" customWidth="1"/>
    <col min="7041" max="7041" width="15.625" bestFit="1" customWidth="1"/>
    <col min="7043" max="7043" width="15.625" bestFit="1" customWidth="1"/>
    <col min="7045" max="7045" width="15.625" bestFit="1" customWidth="1"/>
    <col min="7047" max="7047" width="15.625" bestFit="1" customWidth="1"/>
    <col min="7049" max="7049" width="15.625" bestFit="1" customWidth="1"/>
    <col min="7051" max="7051" width="15.625" bestFit="1" customWidth="1"/>
    <col min="7053" max="7053" width="15.625" bestFit="1" customWidth="1"/>
    <col min="7055" max="7055" width="15.625" bestFit="1" customWidth="1"/>
    <col min="7057" max="7057" width="15.625" bestFit="1" customWidth="1"/>
    <col min="7059" max="7059" width="15.625" bestFit="1" customWidth="1"/>
    <col min="7061" max="7061" width="15.625" bestFit="1" customWidth="1"/>
    <col min="7063" max="7063" width="15.625" bestFit="1" customWidth="1"/>
    <col min="7065" max="7065" width="15.625" bestFit="1" customWidth="1"/>
    <col min="7067" max="7067" width="15.625" bestFit="1" customWidth="1"/>
    <col min="7069" max="7069" width="15.625" bestFit="1" customWidth="1"/>
    <col min="7071" max="7071" width="15.625" bestFit="1" customWidth="1"/>
    <col min="7073" max="7073" width="15.625" bestFit="1" customWidth="1"/>
    <col min="7075" max="7075" width="15.625" bestFit="1" customWidth="1"/>
    <col min="7077" max="7077" width="15.625" bestFit="1" customWidth="1"/>
    <col min="7079" max="7079" width="15.625" bestFit="1" customWidth="1"/>
    <col min="7081" max="7081" width="15.625" bestFit="1" customWidth="1"/>
    <col min="7083" max="7083" width="15.625" bestFit="1" customWidth="1"/>
    <col min="7085" max="7085" width="15.625" bestFit="1" customWidth="1"/>
    <col min="7087" max="7087" width="15.625" bestFit="1" customWidth="1"/>
    <col min="7089" max="7089" width="15.625" bestFit="1" customWidth="1"/>
    <col min="7091" max="7091" width="15.625" bestFit="1" customWidth="1"/>
    <col min="7093" max="7093" width="15.625" bestFit="1" customWidth="1"/>
    <col min="7095" max="7095" width="15.625" bestFit="1" customWidth="1"/>
    <col min="7097" max="7097" width="15.625" bestFit="1" customWidth="1"/>
    <col min="7099" max="7099" width="15.625" bestFit="1" customWidth="1"/>
    <col min="7101" max="7101" width="15.625" bestFit="1" customWidth="1"/>
    <col min="7103" max="7103" width="15.625" bestFit="1" customWidth="1"/>
    <col min="7105" max="7105" width="15.625" bestFit="1" customWidth="1"/>
    <col min="7107" max="7107" width="15.625" bestFit="1" customWidth="1"/>
    <col min="7109" max="7109" width="15.625" bestFit="1" customWidth="1"/>
    <col min="7111" max="7111" width="15.625" bestFit="1" customWidth="1"/>
    <col min="7113" max="7113" width="15.625" bestFit="1" customWidth="1"/>
    <col min="7115" max="7115" width="15.625" bestFit="1" customWidth="1"/>
    <col min="7117" max="7117" width="15.625" bestFit="1" customWidth="1"/>
    <col min="7119" max="7119" width="15.625" bestFit="1" customWidth="1"/>
    <col min="7121" max="7121" width="15.625" bestFit="1" customWidth="1"/>
    <col min="7123" max="7123" width="15.625" bestFit="1" customWidth="1"/>
    <col min="7125" max="7125" width="15.625" bestFit="1" customWidth="1"/>
    <col min="7127" max="7127" width="15.625" bestFit="1" customWidth="1"/>
    <col min="7129" max="7129" width="15.625" bestFit="1" customWidth="1"/>
    <col min="7131" max="7131" width="15.625" bestFit="1" customWidth="1"/>
    <col min="7133" max="7133" width="15.625" bestFit="1" customWidth="1"/>
    <col min="7135" max="7135" width="15.625" bestFit="1" customWidth="1"/>
    <col min="7137" max="7137" width="15.625" bestFit="1" customWidth="1"/>
    <col min="7139" max="7139" width="15.625" bestFit="1" customWidth="1"/>
    <col min="7141" max="7141" width="15.625" bestFit="1" customWidth="1"/>
    <col min="7143" max="7143" width="15.625" bestFit="1" customWidth="1"/>
    <col min="7145" max="7145" width="15.625" bestFit="1" customWidth="1"/>
    <col min="7147" max="7147" width="15.625" bestFit="1" customWidth="1"/>
    <col min="7149" max="7149" width="15.625" bestFit="1" customWidth="1"/>
    <col min="7151" max="7151" width="15.625" bestFit="1" customWidth="1"/>
    <col min="7153" max="7153" width="15.625" bestFit="1" customWidth="1"/>
    <col min="7155" max="7155" width="15.625" bestFit="1" customWidth="1"/>
    <col min="7157" max="7157" width="15.625" bestFit="1" customWidth="1"/>
    <col min="7159" max="7159" width="15.625" bestFit="1" customWidth="1"/>
    <col min="7161" max="7161" width="15.625" bestFit="1" customWidth="1"/>
    <col min="7163" max="7163" width="15.625" bestFit="1" customWidth="1"/>
    <col min="7165" max="7165" width="15.625" bestFit="1" customWidth="1"/>
    <col min="7167" max="7167" width="15.625" bestFit="1" customWidth="1"/>
    <col min="7169" max="7169" width="15.625" bestFit="1" customWidth="1"/>
    <col min="7171" max="7171" width="15.625" bestFit="1" customWidth="1"/>
    <col min="7173" max="7173" width="15.625" bestFit="1" customWidth="1"/>
    <col min="7175" max="7175" width="15.625" bestFit="1" customWidth="1"/>
    <col min="7177" max="7177" width="15.625" bestFit="1" customWidth="1"/>
    <col min="7179" max="7179" width="15.625" bestFit="1" customWidth="1"/>
    <col min="7181" max="7181" width="15.625" bestFit="1" customWidth="1"/>
    <col min="7183" max="7183" width="15.625" bestFit="1" customWidth="1"/>
    <col min="7185" max="7185" width="15.625" bestFit="1" customWidth="1"/>
    <col min="7187" max="7187" width="15.625" bestFit="1" customWidth="1"/>
    <col min="7189" max="7189" width="15.625" bestFit="1" customWidth="1"/>
    <col min="7191" max="7191" width="15.625" bestFit="1" customWidth="1"/>
    <col min="7193" max="7193" width="15.625" bestFit="1" customWidth="1"/>
    <col min="7195" max="7195" width="15.625" bestFit="1" customWidth="1"/>
    <col min="7197" max="7197" width="15.625" bestFit="1" customWidth="1"/>
    <col min="7199" max="7199" width="15.625" bestFit="1" customWidth="1"/>
    <col min="7201" max="7201" width="15.625" bestFit="1" customWidth="1"/>
    <col min="7203" max="7203" width="15.625" bestFit="1" customWidth="1"/>
    <col min="7205" max="7205" width="15.625" bestFit="1" customWidth="1"/>
    <col min="7207" max="7207" width="15.625" bestFit="1" customWidth="1"/>
    <col min="7209" max="7209" width="15.625" bestFit="1" customWidth="1"/>
    <col min="7211" max="7211" width="15.625" bestFit="1" customWidth="1"/>
    <col min="7213" max="7213" width="15.625" bestFit="1" customWidth="1"/>
    <col min="7215" max="7215" width="15.625" bestFit="1" customWidth="1"/>
    <col min="7217" max="7217" width="15.625" bestFit="1" customWidth="1"/>
    <col min="7219" max="7219" width="15.625" bestFit="1" customWidth="1"/>
    <col min="7221" max="7221" width="15.625" bestFit="1" customWidth="1"/>
    <col min="7223" max="7223" width="15.625" bestFit="1" customWidth="1"/>
    <col min="7225" max="7225" width="15.625" bestFit="1" customWidth="1"/>
    <col min="7227" max="7227" width="15.625" bestFit="1" customWidth="1"/>
    <col min="7229" max="7229" width="15.625" bestFit="1" customWidth="1"/>
    <col min="7231" max="7231" width="15.625" bestFit="1" customWidth="1"/>
    <col min="7233" max="7233" width="15.625" bestFit="1" customWidth="1"/>
    <col min="7235" max="7235" width="15.625" bestFit="1" customWidth="1"/>
    <col min="7237" max="7237" width="15.625" bestFit="1" customWidth="1"/>
    <col min="7239" max="7239" width="15.625" bestFit="1" customWidth="1"/>
    <col min="7241" max="7241" width="15.625" bestFit="1" customWidth="1"/>
    <col min="7243" max="7243" width="15.625" bestFit="1" customWidth="1"/>
    <col min="7245" max="7245" width="15.625" bestFit="1" customWidth="1"/>
    <col min="7247" max="7247" width="15.625" bestFit="1" customWidth="1"/>
    <col min="7249" max="7249" width="15.625" bestFit="1" customWidth="1"/>
    <col min="7251" max="7251" width="15.625" bestFit="1" customWidth="1"/>
    <col min="7253" max="7253" width="15.625" bestFit="1" customWidth="1"/>
    <col min="7255" max="7255" width="15.625" bestFit="1" customWidth="1"/>
    <col min="7257" max="7257" width="15.625" bestFit="1" customWidth="1"/>
    <col min="7259" max="7259" width="15.625" bestFit="1" customWidth="1"/>
    <col min="7261" max="7261" width="15.625" bestFit="1" customWidth="1"/>
    <col min="7263" max="7263" width="15.625" bestFit="1" customWidth="1"/>
    <col min="7265" max="7265" width="15.625" bestFit="1" customWidth="1"/>
    <col min="7267" max="7267" width="15.625" bestFit="1" customWidth="1"/>
    <col min="7269" max="7269" width="15.625" bestFit="1" customWidth="1"/>
    <col min="7271" max="7271" width="15.625" bestFit="1" customWidth="1"/>
    <col min="7273" max="7273" width="15.625" bestFit="1" customWidth="1"/>
    <col min="7275" max="7275" width="15.625" bestFit="1" customWidth="1"/>
    <col min="7277" max="7277" width="15.625" bestFit="1" customWidth="1"/>
    <col min="7279" max="7279" width="15.625" bestFit="1" customWidth="1"/>
    <col min="7281" max="7281" width="15.625" bestFit="1" customWidth="1"/>
    <col min="7283" max="7283" width="15.625" bestFit="1" customWidth="1"/>
    <col min="7285" max="7285" width="15.625" bestFit="1" customWidth="1"/>
    <col min="7287" max="7287" width="15.625" bestFit="1" customWidth="1"/>
    <col min="7289" max="7289" width="15.625" bestFit="1" customWidth="1"/>
    <col min="7291" max="7291" width="15.625" bestFit="1" customWidth="1"/>
    <col min="7293" max="7293" width="15.625" bestFit="1" customWidth="1"/>
    <col min="7295" max="7295" width="15.625" bestFit="1" customWidth="1"/>
    <col min="7297" max="7297" width="15.625" bestFit="1" customWidth="1"/>
    <col min="7299" max="7299" width="15.625" bestFit="1" customWidth="1"/>
    <col min="7301" max="7301" width="15.625" bestFit="1" customWidth="1"/>
    <col min="7303" max="7303" width="15.625" bestFit="1" customWidth="1"/>
    <col min="7305" max="7305" width="15.625" bestFit="1" customWidth="1"/>
    <col min="7307" max="7307" width="15.625" bestFit="1" customWidth="1"/>
    <col min="7309" max="7309" width="15.625" bestFit="1" customWidth="1"/>
    <col min="7311" max="7311" width="15.625" bestFit="1" customWidth="1"/>
    <col min="7313" max="7313" width="15.625" bestFit="1" customWidth="1"/>
    <col min="7315" max="7315" width="15.625" bestFit="1" customWidth="1"/>
    <col min="7317" max="7317" width="15.625" bestFit="1" customWidth="1"/>
    <col min="7319" max="7319" width="15.625" bestFit="1" customWidth="1"/>
    <col min="7321" max="7321" width="15.625" bestFit="1" customWidth="1"/>
    <col min="7323" max="7323" width="15.625" bestFit="1" customWidth="1"/>
    <col min="7325" max="7325" width="15.625" bestFit="1" customWidth="1"/>
    <col min="7327" max="7327" width="15.625" bestFit="1" customWidth="1"/>
    <col min="7329" max="7329" width="15.625" bestFit="1" customWidth="1"/>
    <col min="7331" max="7331" width="15.625" bestFit="1" customWidth="1"/>
    <col min="7333" max="7333" width="15.625" bestFit="1" customWidth="1"/>
    <col min="7335" max="7335" width="15.625" bestFit="1" customWidth="1"/>
    <col min="7337" max="7337" width="15.625" bestFit="1" customWidth="1"/>
    <col min="7339" max="7339" width="15.625" bestFit="1" customWidth="1"/>
    <col min="7341" max="7341" width="15.625" bestFit="1" customWidth="1"/>
    <col min="7343" max="7343" width="15.625" bestFit="1" customWidth="1"/>
    <col min="7345" max="7345" width="15.625" bestFit="1" customWidth="1"/>
    <col min="7347" max="7347" width="15.625" bestFit="1" customWidth="1"/>
    <col min="7349" max="7349" width="15.625" bestFit="1" customWidth="1"/>
    <col min="7351" max="7351" width="15.625" bestFit="1" customWidth="1"/>
    <col min="7353" max="7353" width="15.625" bestFit="1" customWidth="1"/>
    <col min="7355" max="7355" width="15.625" bestFit="1" customWidth="1"/>
    <col min="7357" max="7357" width="15.625" bestFit="1" customWidth="1"/>
    <col min="7359" max="7359" width="15.625" bestFit="1" customWidth="1"/>
    <col min="7361" max="7361" width="15.625" bestFit="1" customWidth="1"/>
    <col min="7363" max="7363" width="15.625" bestFit="1" customWidth="1"/>
    <col min="7365" max="7365" width="15.625" bestFit="1" customWidth="1"/>
    <col min="7367" max="7367" width="15.625" bestFit="1" customWidth="1"/>
    <col min="7369" max="7369" width="15.625" bestFit="1" customWidth="1"/>
    <col min="7371" max="7371" width="15.625" bestFit="1" customWidth="1"/>
    <col min="7373" max="7373" width="15.625" bestFit="1" customWidth="1"/>
    <col min="7375" max="7375" width="15.625" bestFit="1" customWidth="1"/>
    <col min="7377" max="7377" width="15.625" bestFit="1" customWidth="1"/>
    <col min="7379" max="7379" width="15.625" bestFit="1" customWidth="1"/>
    <col min="7381" max="7381" width="15.625" bestFit="1" customWidth="1"/>
    <col min="7383" max="7383" width="15.625" bestFit="1" customWidth="1"/>
    <col min="7385" max="7385" width="15.625" bestFit="1" customWidth="1"/>
    <col min="7387" max="7387" width="15.625" bestFit="1" customWidth="1"/>
    <col min="7389" max="7389" width="15.625" bestFit="1" customWidth="1"/>
    <col min="7391" max="7391" width="15.625" bestFit="1" customWidth="1"/>
    <col min="7393" max="7393" width="15.625" bestFit="1" customWidth="1"/>
    <col min="7395" max="7395" width="15.625" bestFit="1" customWidth="1"/>
    <col min="7397" max="7397" width="15.625" bestFit="1" customWidth="1"/>
    <col min="7399" max="7399" width="15.625" bestFit="1" customWidth="1"/>
    <col min="7401" max="7401" width="15.625" bestFit="1" customWidth="1"/>
    <col min="7403" max="7403" width="15.625" bestFit="1" customWidth="1"/>
    <col min="7405" max="7405" width="15.625" bestFit="1" customWidth="1"/>
    <col min="7407" max="7407" width="15.625" bestFit="1" customWidth="1"/>
    <col min="7409" max="7409" width="15.625" bestFit="1" customWidth="1"/>
    <col min="7411" max="7411" width="15.625" bestFit="1" customWidth="1"/>
    <col min="7413" max="7413" width="15.625" bestFit="1" customWidth="1"/>
    <col min="7415" max="7415" width="15.625" bestFit="1" customWidth="1"/>
    <col min="7417" max="7417" width="15.625" bestFit="1" customWidth="1"/>
    <col min="7419" max="7419" width="15.625" bestFit="1" customWidth="1"/>
    <col min="7421" max="7421" width="15.625" bestFit="1" customWidth="1"/>
    <col min="7423" max="7423" width="15.625" bestFit="1" customWidth="1"/>
    <col min="7425" max="7425" width="15.625" bestFit="1" customWidth="1"/>
    <col min="7427" max="7427" width="15.625" bestFit="1" customWidth="1"/>
    <col min="7429" max="7429" width="15.625" bestFit="1" customWidth="1"/>
    <col min="7431" max="7431" width="15.625" bestFit="1" customWidth="1"/>
    <col min="7433" max="7433" width="15.625" bestFit="1" customWidth="1"/>
    <col min="7435" max="7435" width="15.625" bestFit="1" customWidth="1"/>
    <col min="7437" max="7437" width="15.625" bestFit="1" customWidth="1"/>
    <col min="7439" max="7439" width="15.625" bestFit="1" customWidth="1"/>
    <col min="7441" max="7441" width="15.625" bestFit="1" customWidth="1"/>
    <col min="7443" max="7443" width="15.625" bestFit="1" customWidth="1"/>
    <col min="7445" max="7445" width="15.625" bestFit="1" customWidth="1"/>
    <col min="7447" max="7447" width="15.625" bestFit="1" customWidth="1"/>
    <col min="7449" max="7449" width="15.625" bestFit="1" customWidth="1"/>
    <col min="7451" max="7451" width="15.625" bestFit="1" customWidth="1"/>
    <col min="7453" max="7453" width="15.625" bestFit="1" customWidth="1"/>
    <col min="7455" max="7455" width="15.625" bestFit="1" customWidth="1"/>
    <col min="7457" max="7457" width="15.625" bestFit="1" customWidth="1"/>
    <col min="7459" max="7459" width="15.625" bestFit="1" customWidth="1"/>
    <col min="7461" max="7461" width="15.625" bestFit="1" customWidth="1"/>
    <col min="7463" max="7463" width="15.625" bestFit="1" customWidth="1"/>
    <col min="7465" max="7465" width="15.625" bestFit="1" customWidth="1"/>
    <col min="7467" max="7467" width="15.625" bestFit="1" customWidth="1"/>
    <col min="7469" max="7469" width="15.625" bestFit="1" customWidth="1"/>
    <col min="7471" max="7471" width="15.625" bestFit="1" customWidth="1"/>
    <col min="7473" max="7473" width="15.625" bestFit="1" customWidth="1"/>
    <col min="7475" max="7475" width="15.625" bestFit="1" customWidth="1"/>
    <col min="7477" max="7477" width="15.625" bestFit="1" customWidth="1"/>
    <col min="7479" max="7479" width="15.625" bestFit="1" customWidth="1"/>
    <col min="7481" max="7481" width="15.625" bestFit="1" customWidth="1"/>
    <col min="7483" max="7483" width="15.625" bestFit="1" customWidth="1"/>
    <col min="7485" max="7485" width="15.625" bestFit="1" customWidth="1"/>
    <col min="7487" max="7487" width="15.625" bestFit="1" customWidth="1"/>
    <col min="7489" max="7489" width="15.625" bestFit="1" customWidth="1"/>
    <col min="7491" max="7491" width="15.625" bestFit="1" customWidth="1"/>
    <col min="7493" max="7493" width="15.625" bestFit="1" customWidth="1"/>
    <col min="7495" max="7495" width="15.625" bestFit="1" customWidth="1"/>
    <col min="7497" max="7497" width="15.625" bestFit="1" customWidth="1"/>
    <col min="7499" max="7499" width="15.625" bestFit="1" customWidth="1"/>
    <col min="7501" max="7501" width="15.625" bestFit="1" customWidth="1"/>
    <col min="7503" max="7503" width="15.625" bestFit="1" customWidth="1"/>
    <col min="7505" max="7505" width="15.625" bestFit="1" customWidth="1"/>
    <col min="7507" max="7507" width="15.625" bestFit="1" customWidth="1"/>
    <col min="7509" max="7509" width="15.625" bestFit="1" customWidth="1"/>
    <col min="7511" max="7511" width="15.625" bestFit="1" customWidth="1"/>
    <col min="7513" max="7513" width="15.625" bestFit="1" customWidth="1"/>
    <col min="7515" max="7515" width="15.625" bestFit="1" customWidth="1"/>
    <col min="7517" max="7517" width="15.625" bestFit="1" customWidth="1"/>
    <col min="7519" max="7519" width="15.625" bestFit="1" customWidth="1"/>
    <col min="7521" max="7521" width="15.625" bestFit="1" customWidth="1"/>
    <col min="7523" max="7523" width="15.625" bestFit="1" customWidth="1"/>
    <col min="7525" max="7525" width="15.625" bestFit="1" customWidth="1"/>
    <col min="7527" max="7527" width="15.625" bestFit="1" customWidth="1"/>
    <col min="7529" max="7529" width="15.625" bestFit="1" customWidth="1"/>
    <col min="7531" max="7531" width="15.625" bestFit="1" customWidth="1"/>
    <col min="7533" max="7533" width="15.625" bestFit="1" customWidth="1"/>
    <col min="7535" max="7535" width="15.625" bestFit="1" customWidth="1"/>
    <col min="7537" max="7537" width="15.625" bestFit="1" customWidth="1"/>
    <col min="7539" max="7539" width="15.625" bestFit="1" customWidth="1"/>
    <col min="7541" max="7541" width="15.625" bestFit="1" customWidth="1"/>
    <col min="7543" max="7543" width="15.625" bestFit="1" customWidth="1"/>
    <col min="7545" max="7545" width="15.625" bestFit="1" customWidth="1"/>
    <col min="7547" max="7547" width="15.625" bestFit="1" customWidth="1"/>
    <col min="7549" max="7549" width="15.625" bestFit="1" customWidth="1"/>
    <col min="7551" max="7551" width="15.625" bestFit="1" customWidth="1"/>
    <col min="7553" max="7553" width="15.625" bestFit="1" customWidth="1"/>
    <col min="7555" max="7555" width="15.625" bestFit="1" customWidth="1"/>
    <col min="7557" max="7557" width="15.625" bestFit="1" customWidth="1"/>
    <col min="7559" max="7559" width="15.625" bestFit="1" customWidth="1"/>
    <col min="7561" max="7561" width="15.625" bestFit="1" customWidth="1"/>
    <col min="7563" max="7563" width="15.625" bestFit="1" customWidth="1"/>
    <col min="7565" max="7565" width="15.625" bestFit="1" customWidth="1"/>
    <col min="7567" max="7567" width="15.625" bestFit="1" customWidth="1"/>
    <col min="7569" max="7569" width="15.625" bestFit="1" customWidth="1"/>
    <col min="7571" max="7571" width="15.625" bestFit="1" customWidth="1"/>
    <col min="7573" max="7573" width="15.625" bestFit="1" customWidth="1"/>
    <col min="7575" max="7575" width="15.625" bestFit="1" customWidth="1"/>
    <col min="7577" max="7577" width="15.625" bestFit="1" customWidth="1"/>
    <col min="7579" max="7579" width="15.625" bestFit="1" customWidth="1"/>
    <col min="7581" max="7581" width="15.625" bestFit="1" customWidth="1"/>
    <col min="7583" max="7583" width="15.625" bestFit="1" customWidth="1"/>
    <col min="7585" max="7585" width="15.625" bestFit="1" customWidth="1"/>
    <col min="7587" max="7587" width="15.625" bestFit="1" customWidth="1"/>
    <col min="7589" max="7589" width="15.625" bestFit="1" customWidth="1"/>
    <col min="7591" max="7591" width="15.625" bestFit="1" customWidth="1"/>
    <col min="7593" max="7593" width="15.625" bestFit="1" customWidth="1"/>
    <col min="7595" max="7595" width="15.625" bestFit="1" customWidth="1"/>
    <col min="7597" max="7597" width="15.625" bestFit="1" customWidth="1"/>
    <col min="7599" max="7599" width="15.625" bestFit="1" customWidth="1"/>
    <col min="7601" max="7601" width="15.625" bestFit="1" customWidth="1"/>
    <col min="7603" max="7603" width="15.625" bestFit="1" customWidth="1"/>
    <col min="7605" max="7605" width="15.625" bestFit="1" customWidth="1"/>
    <col min="7607" max="7607" width="15.625" bestFit="1" customWidth="1"/>
    <col min="7609" max="7609" width="15.625" bestFit="1" customWidth="1"/>
    <col min="7611" max="7611" width="15.625" bestFit="1" customWidth="1"/>
    <col min="7613" max="7613" width="15.625" bestFit="1" customWidth="1"/>
    <col min="7615" max="7615" width="15.625" bestFit="1" customWidth="1"/>
    <col min="7617" max="7617" width="15.625" bestFit="1" customWidth="1"/>
    <col min="7619" max="7619" width="15.625" bestFit="1" customWidth="1"/>
    <col min="7621" max="7621" width="15.625" bestFit="1" customWidth="1"/>
    <col min="7623" max="7623" width="15.625" bestFit="1" customWidth="1"/>
    <col min="7625" max="7625" width="15.625" bestFit="1" customWidth="1"/>
    <col min="7627" max="7627" width="15.625" bestFit="1" customWidth="1"/>
    <col min="7629" max="7629" width="15.625" bestFit="1" customWidth="1"/>
    <col min="7631" max="7631" width="15.625" bestFit="1" customWidth="1"/>
    <col min="7633" max="7633" width="15.625" bestFit="1" customWidth="1"/>
    <col min="7635" max="7635" width="15.625" bestFit="1" customWidth="1"/>
    <col min="7637" max="7637" width="15.625" bestFit="1" customWidth="1"/>
    <col min="7639" max="7639" width="15.625" bestFit="1" customWidth="1"/>
    <col min="7641" max="7641" width="15.625" bestFit="1" customWidth="1"/>
    <col min="7643" max="7643" width="15.625" bestFit="1" customWidth="1"/>
    <col min="7645" max="7645" width="15.625" bestFit="1" customWidth="1"/>
    <col min="7647" max="7647" width="15.625" bestFit="1" customWidth="1"/>
    <col min="7649" max="7649" width="15.625" bestFit="1" customWidth="1"/>
    <col min="7651" max="7651" width="15.625" bestFit="1" customWidth="1"/>
    <col min="7653" max="7653" width="15.625" bestFit="1" customWidth="1"/>
    <col min="7655" max="7655" width="15.625" bestFit="1" customWidth="1"/>
    <col min="7657" max="7657" width="15.625" bestFit="1" customWidth="1"/>
    <col min="7659" max="7659" width="15.625" bestFit="1" customWidth="1"/>
    <col min="7661" max="7661" width="15.625" bestFit="1" customWidth="1"/>
    <col min="7663" max="7663" width="15.625" bestFit="1" customWidth="1"/>
    <col min="7665" max="7665" width="15.625" bestFit="1" customWidth="1"/>
    <col min="7667" max="7667" width="15.625" bestFit="1" customWidth="1"/>
    <col min="7669" max="7669" width="15.625" bestFit="1" customWidth="1"/>
    <col min="7671" max="7671" width="15.625" bestFit="1" customWidth="1"/>
    <col min="7673" max="7673" width="15.625" bestFit="1" customWidth="1"/>
    <col min="7675" max="7675" width="15.625" bestFit="1" customWidth="1"/>
    <col min="7677" max="7677" width="15.625" bestFit="1" customWidth="1"/>
    <col min="7679" max="7679" width="15.625" bestFit="1" customWidth="1"/>
    <col min="7681" max="7681" width="15.625" bestFit="1" customWidth="1"/>
    <col min="7683" max="7683" width="15.625" bestFit="1" customWidth="1"/>
    <col min="7685" max="7685" width="15.625" bestFit="1" customWidth="1"/>
    <col min="7687" max="7687" width="15.625" bestFit="1" customWidth="1"/>
    <col min="7689" max="7689" width="15.625" bestFit="1" customWidth="1"/>
    <col min="7691" max="7691" width="15.625" bestFit="1" customWidth="1"/>
    <col min="7693" max="7693" width="15.625" bestFit="1" customWidth="1"/>
    <col min="7695" max="7695" width="15.625" bestFit="1" customWidth="1"/>
    <col min="7697" max="7697" width="15.625" bestFit="1" customWidth="1"/>
    <col min="7699" max="7699" width="15.625" bestFit="1" customWidth="1"/>
    <col min="7701" max="7701" width="15.625" bestFit="1" customWidth="1"/>
    <col min="7703" max="7703" width="15.625" bestFit="1" customWidth="1"/>
    <col min="7705" max="7705" width="15.625" bestFit="1" customWidth="1"/>
    <col min="7707" max="7707" width="15.625" bestFit="1" customWidth="1"/>
    <col min="7709" max="7709" width="15.625" bestFit="1" customWidth="1"/>
    <col min="7711" max="7711" width="15.625" bestFit="1" customWidth="1"/>
    <col min="7713" max="7713" width="15.625" bestFit="1" customWidth="1"/>
    <col min="7715" max="7715" width="15.625" bestFit="1" customWidth="1"/>
    <col min="7717" max="7717" width="15.625" bestFit="1" customWidth="1"/>
    <col min="7719" max="7719" width="15.625" bestFit="1" customWidth="1"/>
    <col min="7721" max="7721" width="15.625" bestFit="1" customWidth="1"/>
    <col min="7723" max="7723" width="15.625" bestFit="1" customWidth="1"/>
    <col min="7725" max="7725" width="15.625" bestFit="1" customWidth="1"/>
    <col min="7727" max="7727" width="15.625" bestFit="1" customWidth="1"/>
    <col min="7729" max="7729" width="15.625" bestFit="1" customWidth="1"/>
    <col min="7731" max="7731" width="15.625" bestFit="1" customWidth="1"/>
    <col min="7733" max="7733" width="15.625" bestFit="1" customWidth="1"/>
    <col min="7735" max="7735" width="15.625" bestFit="1" customWidth="1"/>
    <col min="7737" max="7737" width="15.625" bestFit="1" customWidth="1"/>
    <col min="7739" max="7739" width="15.625" bestFit="1" customWidth="1"/>
    <col min="7741" max="7741" width="15.625" bestFit="1" customWidth="1"/>
    <col min="7743" max="7743" width="15.625" bestFit="1" customWidth="1"/>
    <col min="7745" max="7745" width="15.625" bestFit="1" customWidth="1"/>
    <col min="7747" max="7747" width="15.625" bestFit="1" customWidth="1"/>
    <col min="7749" max="7749" width="15.625" bestFit="1" customWidth="1"/>
    <col min="7751" max="7751" width="15.625" bestFit="1" customWidth="1"/>
    <col min="7753" max="7753" width="15.625" bestFit="1" customWidth="1"/>
    <col min="7755" max="7755" width="15.625" bestFit="1" customWidth="1"/>
    <col min="7757" max="7757" width="15.625" bestFit="1" customWidth="1"/>
    <col min="7759" max="7759" width="15.625" bestFit="1" customWidth="1"/>
    <col min="7761" max="7761" width="15.625" bestFit="1" customWidth="1"/>
    <col min="7763" max="7763" width="15.625" bestFit="1" customWidth="1"/>
    <col min="7765" max="7765" width="15.625" bestFit="1" customWidth="1"/>
    <col min="7767" max="7767" width="15.625" bestFit="1" customWidth="1"/>
    <col min="7769" max="7769" width="15.625" bestFit="1" customWidth="1"/>
    <col min="7771" max="7771" width="15.625" bestFit="1" customWidth="1"/>
    <col min="7773" max="7773" width="15.625" bestFit="1" customWidth="1"/>
    <col min="7775" max="7775" width="15.625" bestFit="1" customWidth="1"/>
    <col min="7777" max="7777" width="15.625" bestFit="1" customWidth="1"/>
    <col min="7779" max="7779" width="15.625" bestFit="1" customWidth="1"/>
    <col min="7781" max="7781" width="15.625" bestFit="1" customWidth="1"/>
    <col min="7783" max="7783" width="15.625" bestFit="1" customWidth="1"/>
    <col min="7785" max="7785" width="15.625" bestFit="1" customWidth="1"/>
    <col min="7787" max="7787" width="15.625" bestFit="1" customWidth="1"/>
    <col min="7789" max="7789" width="15.625" bestFit="1" customWidth="1"/>
    <col min="7791" max="7791" width="15.625" bestFit="1" customWidth="1"/>
    <col min="7793" max="7793" width="15.625" bestFit="1" customWidth="1"/>
    <col min="7795" max="7795" width="15.625" bestFit="1" customWidth="1"/>
    <col min="7797" max="7797" width="15.625" bestFit="1" customWidth="1"/>
    <col min="7799" max="7799" width="15.625" bestFit="1" customWidth="1"/>
    <col min="7801" max="7801" width="15.625" bestFit="1" customWidth="1"/>
    <col min="7803" max="7803" width="15.625" bestFit="1" customWidth="1"/>
    <col min="7805" max="7805" width="15.625" bestFit="1" customWidth="1"/>
    <col min="7807" max="7807" width="15.625" bestFit="1" customWidth="1"/>
    <col min="7809" max="7809" width="15.625" bestFit="1" customWidth="1"/>
    <col min="7811" max="7811" width="15.625" bestFit="1" customWidth="1"/>
    <col min="7813" max="7813" width="15.625" bestFit="1" customWidth="1"/>
    <col min="7815" max="7815" width="15.625" bestFit="1" customWidth="1"/>
    <col min="7817" max="7817" width="15.625" bestFit="1" customWidth="1"/>
    <col min="7819" max="7819" width="15.625" bestFit="1" customWidth="1"/>
    <col min="7821" max="7821" width="15.625" bestFit="1" customWidth="1"/>
    <col min="7823" max="7823" width="15.625" bestFit="1" customWidth="1"/>
    <col min="7825" max="7825" width="15.625" bestFit="1" customWidth="1"/>
    <col min="7827" max="7827" width="15.625" bestFit="1" customWidth="1"/>
    <col min="7829" max="7829" width="15.625" bestFit="1" customWidth="1"/>
    <col min="7831" max="7831" width="15.625" bestFit="1" customWidth="1"/>
    <col min="7833" max="7833" width="15.625" bestFit="1" customWidth="1"/>
    <col min="7835" max="7835" width="15.625" bestFit="1" customWidth="1"/>
    <col min="7837" max="7837" width="15.625" bestFit="1" customWidth="1"/>
    <col min="7839" max="7839" width="15.625" bestFit="1" customWidth="1"/>
    <col min="7841" max="7841" width="15.625" bestFit="1" customWidth="1"/>
    <col min="7843" max="7843" width="15.625" bestFit="1" customWidth="1"/>
    <col min="7845" max="7845" width="15.625" bestFit="1" customWidth="1"/>
    <col min="7847" max="7847" width="15.625" bestFit="1" customWidth="1"/>
    <col min="7849" max="7849" width="15.625" bestFit="1" customWidth="1"/>
    <col min="7851" max="7851" width="15.625" bestFit="1" customWidth="1"/>
    <col min="7853" max="7853" width="15.625" bestFit="1" customWidth="1"/>
    <col min="7855" max="7855" width="15.625" bestFit="1" customWidth="1"/>
    <col min="7857" max="7857" width="15.625" bestFit="1" customWidth="1"/>
    <col min="7859" max="7859" width="15.625" bestFit="1" customWidth="1"/>
    <col min="7861" max="7861" width="15.625" bestFit="1" customWidth="1"/>
    <col min="7863" max="7863" width="15.625" bestFit="1" customWidth="1"/>
    <col min="7865" max="7865" width="15.625" bestFit="1" customWidth="1"/>
    <col min="7867" max="7867" width="15.625" bestFit="1" customWidth="1"/>
    <col min="7869" max="7869" width="15.625" bestFit="1" customWidth="1"/>
    <col min="7871" max="7871" width="15.625" bestFit="1" customWidth="1"/>
    <col min="7873" max="7873" width="15.625" bestFit="1" customWidth="1"/>
    <col min="7875" max="7875" width="15.625" bestFit="1" customWidth="1"/>
    <col min="7877" max="7877" width="15.625" bestFit="1" customWidth="1"/>
    <col min="7879" max="7879" width="15.625" bestFit="1" customWidth="1"/>
    <col min="7881" max="7881" width="15.625" bestFit="1" customWidth="1"/>
    <col min="7883" max="7883" width="15.625" bestFit="1" customWidth="1"/>
    <col min="7885" max="7885" width="15.625" bestFit="1" customWidth="1"/>
    <col min="7887" max="7887" width="15.625" bestFit="1" customWidth="1"/>
    <col min="7889" max="7889" width="15.625" bestFit="1" customWidth="1"/>
    <col min="7891" max="7891" width="15.625" bestFit="1" customWidth="1"/>
    <col min="7893" max="7893" width="15.625" bestFit="1" customWidth="1"/>
    <col min="7895" max="7895" width="15.625" bestFit="1" customWidth="1"/>
    <col min="7897" max="7897" width="15.625" bestFit="1" customWidth="1"/>
    <col min="7899" max="7899" width="15.625" bestFit="1" customWidth="1"/>
    <col min="7901" max="7901" width="15.625" bestFit="1" customWidth="1"/>
    <col min="7903" max="7903" width="15.625" bestFit="1" customWidth="1"/>
    <col min="7905" max="7905" width="15.625" bestFit="1" customWidth="1"/>
    <col min="7907" max="7907" width="15.625" bestFit="1" customWidth="1"/>
    <col min="7909" max="7909" width="15.625" bestFit="1" customWidth="1"/>
    <col min="7911" max="7911" width="15.625" bestFit="1" customWidth="1"/>
    <col min="7913" max="7913" width="15.625" bestFit="1" customWidth="1"/>
    <col min="7915" max="7915" width="15.625" bestFit="1" customWidth="1"/>
    <col min="7917" max="7917" width="15.625" bestFit="1" customWidth="1"/>
    <col min="7919" max="7919" width="15.625" bestFit="1" customWidth="1"/>
    <col min="7921" max="7921" width="15.625" bestFit="1" customWidth="1"/>
    <col min="7923" max="7923" width="15.625" bestFit="1" customWidth="1"/>
    <col min="7925" max="7925" width="15.625" bestFit="1" customWidth="1"/>
    <col min="7927" max="7927" width="15.625" bestFit="1" customWidth="1"/>
    <col min="7929" max="7929" width="15.625" bestFit="1" customWidth="1"/>
    <col min="7931" max="7931" width="15.625" bestFit="1" customWidth="1"/>
    <col min="7933" max="7933" width="15.625" bestFit="1" customWidth="1"/>
    <col min="7935" max="7935" width="15.625" bestFit="1" customWidth="1"/>
    <col min="7937" max="7937" width="15.625" bestFit="1" customWidth="1"/>
    <col min="7939" max="7939" width="15.625" bestFit="1" customWidth="1"/>
    <col min="7941" max="7941" width="15.625" bestFit="1" customWidth="1"/>
    <col min="7943" max="7943" width="15.625" bestFit="1" customWidth="1"/>
    <col min="7945" max="7945" width="15.625" bestFit="1" customWidth="1"/>
    <col min="7947" max="7947" width="15.625" bestFit="1" customWidth="1"/>
    <col min="7949" max="7949" width="15.625" bestFit="1" customWidth="1"/>
    <col min="7951" max="7951" width="15.625" bestFit="1" customWidth="1"/>
    <col min="7953" max="7953" width="15.625" bestFit="1" customWidth="1"/>
    <col min="7955" max="7955" width="15.625" bestFit="1" customWidth="1"/>
    <col min="7957" max="7957" width="15.625" bestFit="1" customWidth="1"/>
    <col min="7959" max="7959" width="15.625" bestFit="1" customWidth="1"/>
    <col min="7961" max="7961" width="15.625" bestFit="1" customWidth="1"/>
    <col min="7963" max="7963" width="15.625" bestFit="1" customWidth="1"/>
    <col min="7965" max="7965" width="15.625" bestFit="1" customWidth="1"/>
    <col min="7967" max="7967" width="15.625" bestFit="1" customWidth="1"/>
    <col min="7969" max="7969" width="15.625" bestFit="1" customWidth="1"/>
    <col min="7971" max="7971" width="15.625" bestFit="1" customWidth="1"/>
    <col min="7973" max="7973" width="15.625" bestFit="1" customWidth="1"/>
    <col min="7975" max="7975" width="15.625" bestFit="1" customWidth="1"/>
    <col min="7977" max="7977" width="15.625" bestFit="1" customWidth="1"/>
    <col min="7979" max="7979" width="15.625" bestFit="1" customWidth="1"/>
    <col min="7981" max="7981" width="15.625" bestFit="1" customWidth="1"/>
    <col min="7983" max="7983" width="15.625" bestFit="1" customWidth="1"/>
    <col min="7985" max="7985" width="15.625" bestFit="1" customWidth="1"/>
    <col min="7987" max="7987" width="15.625" bestFit="1" customWidth="1"/>
    <col min="7989" max="7989" width="15.625" bestFit="1" customWidth="1"/>
    <col min="7991" max="7991" width="15.625" bestFit="1" customWidth="1"/>
    <col min="7993" max="7993" width="15.625" bestFit="1" customWidth="1"/>
    <col min="7995" max="7995" width="15.625" bestFit="1" customWidth="1"/>
    <col min="7997" max="7997" width="15.625" bestFit="1" customWidth="1"/>
    <col min="7999" max="7999" width="15.625" bestFit="1" customWidth="1"/>
    <col min="8001" max="8001" width="15.625" bestFit="1" customWidth="1"/>
    <col min="8003" max="8003" width="15.625" bestFit="1" customWidth="1"/>
    <col min="8005" max="8005" width="15.625" bestFit="1" customWidth="1"/>
    <col min="8007" max="8007" width="15.625" bestFit="1" customWidth="1"/>
    <col min="8009" max="8009" width="15.625" bestFit="1" customWidth="1"/>
    <col min="8011" max="8011" width="15.625" bestFit="1" customWidth="1"/>
    <col min="8013" max="8013" width="15.625" bestFit="1" customWidth="1"/>
    <col min="8015" max="8015" width="15.625" bestFit="1" customWidth="1"/>
    <col min="8017" max="8017" width="15.625" bestFit="1" customWidth="1"/>
    <col min="8019" max="8019" width="15.625" bestFit="1" customWidth="1"/>
    <col min="8021" max="8021" width="15.625" bestFit="1" customWidth="1"/>
    <col min="8023" max="8023" width="15.625" bestFit="1" customWidth="1"/>
    <col min="8025" max="8025" width="15.625" bestFit="1" customWidth="1"/>
    <col min="8027" max="8027" width="15.625" bestFit="1" customWidth="1"/>
    <col min="8029" max="8029" width="15.625" bestFit="1" customWidth="1"/>
    <col min="8031" max="8031" width="15.625" bestFit="1" customWidth="1"/>
    <col min="8033" max="8033" width="15.625" bestFit="1" customWidth="1"/>
    <col min="8035" max="8035" width="15.625" bestFit="1" customWidth="1"/>
    <col min="8037" max="8037" width="15.625" bestFit="1" customWidth="1"/>
    <col min="8039" max="8039" width="15.625" bestFit="1" customWidth="1"/>
    <col min="8041" max="8041" width="15.625" bestFit="1" customWidth="1"/>
    <col min="8043" max="8043" width="15.625" bestFit="1" customWidth="1"/>
    <col min="8045" max="8045" width="15.625" bestFit="1" customWidth="1"/>
    <col min="8047" max="8047" width="15.625" bestFit="1" customWidth="1"/>
    <col min="8049" max="8049" width="15.625" bestFit="1" customWidth="1"/>
    <col min="8051" max="8051" width="15.625" bestFit="1" customWidth="1"/>
    <col min="8053" max="8053" width="15.625" bestFit="1" customWidth="1"/>
    <col min="8055" max="8055" width="15.625" bestFit="1" customWidth="1"/>
    <col min="8057" max="8057" width="15.625" bestFit="1" customWidth="1"/>
    <col min="8059" max="8059" width="15.625" bestFit="1" customWidth="1"/>
    <col min="8061" max="8061" width="15.625" bestFit="1" customWidth="1"/>
    <col min="8063" max="8063" width="15.625" bestFit="1" customWidth="1"/>
    <col min="8065" max="8065" width="15.625" bestFit="1" customWidth="1"/>
    <col min="8067" max="8067" width="15.625" bestFit="1" customWidth="1"/>
    <col min="8069" max="8069" width="15.625" bestFit="1" customWidth="1"/>
    <col min="8071" max="8071" width="15.625" bestFit="1" customWidth="1"/>
    <col min="8073" max="8073" width="15.625" bestFit="1" customWidth="1"/>
    <col min="8075" max="8075" width="15.625" bestFit="1" customWidth="1"/>
    <col min="8077" max="8077" width="15.625" bestFit="1" customWidth="1"/>
    <col min="8079" max="8079" width="15.625" bestFit="1" customWidth="1"/>
    <col min="8081" max="8081" width="15.625" bestFit="1" customWidth="1"/>
    <col min="8083" max="8083" width="15.625" bestFit="1" customWidth="1"/>
    <col min="8085" max="8085" width="15.625" bestFit="1" customWidth="1"/>
    <col min="8087" max="8087" width="15.625" bestFit="1" customWidth="1"/>
    <col min="8089" max="8089" width="15.625" bestFit="1" customWidth="1"/>
    <col min="8091" max="8091" width="15.625" bestFit="1" customWidth="1"/>
    <col min="8093" max="8093" width="15.625" bestFit="1" customWidth="1"/>
    <col min="8095" max="8095" width="15.625" bestFit="1" customWidth="1"/>
    <col min="8097" max="8097" width="15.625" bestFit="1" customWidth="1"/>
    <col min="8099" max="8099" width="15.625" bestFit="1" customWidth="1"/>
    <col min="8101" max="8101" width="15.625" bestFit="1" customWidth="1"/>
    <col min="8103" max="8103" width="15.625" bestFit="1" customWidth="1"/>
    <col min="8105" max="8105" width="15.625" bestFit="1" customWidth="1"/>
    <col min="8107" max="8107" width="15.625" bestFit="1" customWidth="1"/>
    <col min="8109" max="8109" width="15.625" bestFit="1" customWidth="1"/>
    <col min="8111" max="8111" width="15.625" bestFit="1" customWidth="1"/>
    <col min="8113" max="8113" width="15.625" bestFit="1" customWidth="1"/>
    <col min="8115" max="8115" width="15.625" bestFit="1" customWidth="1"/>
    <col min="8117" max="8117" width="15.625" bestFit="1" customWidth="1"/>
    <col min="8119" max="8119" width="15.625" bestFit="1" customWidth="1"/>
    <col min="8121" max="8121" width="15.625" bestFit="1" customWidth="1"/>
    <col min="8123" max="8123" width="15.625" bestFit="1" customWidth="1"/>
    <col min="8125" max="8125" width="15.625" bestFit="1" customWidth="1"/>
    <col min="8127" max="8127" width="15.625" bestFit="1" customWidth="1"/>
    <col min="8129" max="8129" width="15.625" bestFit="1" customWidth="1"/>
    <col min="8131" max="8131" width="15.625" bestFit="1" customWidth="1"/>
    <col min="8133" max="8133" width="15.625" bestFit="1" customWidth="1"/>
    <col min="8135" max="8135" width="15.625" bestFit="1" customWidth="1"/>
    <col min="8137" max="8137" width="15.625" bestFit="1" customWidth="1"/>
    <col min="8139" max="8139" width="15.625" bestFit="1" customWidth="1"/>
    <col min="8141" max="8141" width="15.625" bestFit="1" customWidth="1"/>
    <col min="8143" max="8143" width="15.625" bestFit="1" customWidth="1"/>
    <col min="8145" max="8145" width="15.625" bestFit="1" customWidth="1"/>
    <col min="8147" max="8147" width="15.625" bestFit="1" customWidth="1"/>
    <col min="8149" max="8149" width="15.625" bestFit="1" customWidth="1"/>
    <col min="8151" max="8151" width="15.625" bestFit="1" customWidth="1"/>
    <col min="8153" max="8153" width="15.625" bestFit="1" customWidth="1"/>
    <col min="8155" max="8155" width="15.625" bestFit="1" customWidth="1"/>
    <col min="8157" max="8157" width="15.625" bestFit="1" customWidth="1"/>
    <col min="8159" max="8159" width="15.625" bestFit="1" customWidth="1"/>
    <col min="8161" max="8161" width="15.625" bestFit="1" customWidth="1"/>
    <col min="8163" max="8163" width="15.625" bestFit="1" customWidth="1"/>
    <col min="8165" max="8165" width="15.625" bestFit="1" customWidth="1"/>
    <col min="8167" max="8167" width="15.625" bestFit="1" customWidth="1"/>
    <col min="8169" max="8169" width="15.625" bestFit="1" customWidth="1"/>
    <col min="8171" max="8171" width="15.625" bestFit="1" customWidth="1"/>
    <col min="8173" max="8173" width="15.625" bestFit="1" customWidth="1"/>
    <col min="8175" max="8175" width="15.625" bestFit="1" customWidth="1"/>
    <col min="8177" max="8177" width="15.625" bestFit="1" customWidth="1"/>
    <col min="8179" max="8179" width="15.625" bestFit="1" customWidth="1"/>
    <col min="8181" max="8181" width="15.625" bestFit="1" customWidth="1"/>
    <col min="8183" max="8183" width="15.625" bestFit="1" customWidth="1"/>
    <col min="8185" max="8185" width="15.625" bestFit="1" customWidth="1"/>
    <col min="8187" max="8187" width="15.625" bestFit="1" customWidth="1"/>
    <col min="8189" max="8189" width="15.625" bestFit="1" customWidth="1"/>
    <col min="8191" max="8191" width="15.625" bestFit="1" customWidth="1"/>
    <col min="8193" max="8193" width="15.625" bestFit="1" customWidth="1"/>
    <col min="8195" max="8195" width="15.625" bestFit="1" customWidth="1"/>
    <col min="8197" max="8197" width="15.625" bestFit="1" customWidth="1"/>
    <col min="8199" max="8199" width="15.625" bestFit="1" customWidth="1"/>
    <col min="8201" max="8201" width="15.625" bestFit="1" customWidth="1"/>
    <col min="8203" max="8203" width="15.625" bestFit="1" customWidth="1"/>
    <col min="8205" max="8205" width="15.625" bestFit="1" customWidth="1"/>
    <col min="8207" max="8207" width="15.625" bestFit="1" customWidth="1"/>
    <col min="8209" max="8209" width="15.625" bestFit="1" customWidth="1"/>
    <col min="8211" max="8211" width="15.625" bestFit="1" customWidth="1"/>
    <col min="8213" max="8213" width="15.625" bestFit="1" customWidth="1"/>
    <col min="8215" max="8215" width="15.625" bestFit="1" customWidth="1"/>
    <col min="8217" max="8217" width="15.625" bestFit="1" customWidth="1"/>
    <col min="8219" max="8219" width="15.625" bestFit="1" customWidth="1"/>
    <col min="8221" max="8221" width="15.625" bestFit="1" customWidth="1"/>
    <col min="8223" max="8223" width="15.625" bestFit="1" customWidth="1"/>
    <col min="8225" max="8225" width="15.625" bestFit="1" customWidth="1"/>
    <col min="8227" max="8227" width="15.625" bestFit="1" customWidth="1"/>
    <col min="8229" max="8229" width="15.625" bestFit="1" customWidth="1"/>
    <col min="8231" max="8231" width="15.625" bestFit="1" customWidth="1"/>
    <col min="8233" max="8233" width="15.625" bestFit="1" customWidth="1"/>
    <col min="8235" max="8235" width="15.625" bestFit="1" customWidth="1"/>
    <col min="8237" max="8237" width="15.625" bestFit="1" customWidth="1"/>
    <col min="8239" max="8239" width="15.625" bestFit="1" customWidth="1"/>
    <col min="8241" max="8241" width="15.625" bestFit="1" customWidth="1"/>
    <col min="8243" max="8243" width="15.625" bestFit="1" customWidth="1"/>
    <col min="8245" max="8245" width="15.625" bestFit="1" customWidth="1"/>
    <col min="8247" max="8247" width="15.625" bestFit="1" customWidth="1"/>
    <col min="8249" max="8249" width="15.625" bestFit="1" customWidth="1"/>
    <col min="8251" max="8251" width="15.625" bestFit="1" customWidth="1"/>
    <col min="8253" max="8253" width="15.625" bestFit="1" customWidth="1"/>
    <col min="8255" max="8255" width="15.625" bestFit="1" customWidth="1"/>
    <col min="8257" max="8257" width="15.625" bestFit="1" customWidth="1"/>
    <col min="8259" max="8259" width="15.625" bestFit="1" customWidth="1"/>
    <col min="8261" max="8261" width="15.625" bestFit="1" customWidth="1"/>
    <col min="8263" max="8263" width="15.625" bestFit="1" customWidth="1"/>
    <col min="8265" max="8265" width="15.625" bestFit="1" customWidth="1"/>
    <col min="8267" max="8267" width="15.625" bestFit="1" customWidth="1"/>
    <col min="8269" max="8269" width="15.625" bestFit="1" customWidth="1"/>
    <col min="8271" max="8271" width="15.625" bestFit="1" customWidth="1"/>
    <col min="8273" max="8273" width="15.625" bestFit="1" customWidth="1"/>
    <col min="8275" max="8275" width="15.625" bestFit="1" customWidth="1"/>
    <col min="8277" max="8277" width="15.625" bestFit="1" customWidth="1"/>
    <col min="8279" max="8279" width="15.625" bestFit="1" customWidth="1"/>
    <col min="8281" max="8281" width="15.625" bestFit="1" customWidth="1"/>
    <col min="8283" max="8283" width="15.625" bestFit="1" customWidth="1"/>
    <col min="8285" max="8285" width="15.625" bestFit="1" customWidth="1"/>
    <col min="8287" max="8287" width="15.625" bestFit="1" customWidth="1"/>
    <col min="8289" max="8289" width="15.625" bestFit="1" customWidth="1"/>
    <col min="8291" max="8291" width="15.625" bestFit="1" customWidth="1"/>
    <col min="8293" max="8293" width="15.625" bestFit="1" customWidth="1"/>
    <col min="8295" max="8295" width="15.625" bestFit="1" customWidth="1"/>
    <col min="8297" max="8297" width="15.625" bestFit="1" customWidth="1"/>
    <col min="8299" max="8299" width="15.625" bestFit="1" customWidth="1"/>
    <col min="8301" max="8301" width="15.625" bestFit="1" customWidth="1"/>
    <col min="8303" max="8303" width="15.625" bestFit="1" customWidth="1"/>
    <col min="8305" max="8305" width="15.625" bestFit="1" customWidth="1"/>
    <col min="8307" max="8307" width="15.625" bestFit="1" customWidth="1"/>
    <col min="8309" max="8309" width="15.625" bestFit="1" customWidth="1"/>
    <col min="8311" max="8311" width="15.625" bestFit="1" customWidth="1"/>
    <col min="8313" max="8313" width="15.625" bestFit="1" customWidth="1"/>
    <col min="8315" max="8315" width="15.625" bestFit="1" customWidth="1"/>
    <col min="8317" max="8317" width="15.625" bestFit="1" customWidth="1"/>
    <col min="8319" max="8319" width="15.625" bestFit="1" customWidth="1"/>
    <col min="8321" max="8321" width="15.625" bestFit="1" customWidth="1"/>
    <col min="8323" max="8323" width="15.625" bestFit="1" customWidth="1"/>
    <col min="8325" max="8325" width="15.625" bestFit="1" customWidth="1"/>
    <col min="8327" max="8327" width="15.625" bestFit="1" customWidth="1"/>
    <col min="8329" max="8329" width="15.625" bestFit="1" customWidth="1"/>
    <col min="8331" max="8331" width="15.625" bestFit="1" customWidth="1"/>
    <col min="8333" max="8333" width="15.625" bestFit="1" customWidth="1"/>
    <col min="8335" max="8335" width="15.625" bestFit="1" customWidth="1"/>
    <col min="8337" max="8337" width="15.625" bestFit="1" customWidth="1"/>
    <col min="8339" max="8339" width="15.625" bestFit="1" customWidth="1"/>
    <col min="8341" max="8341" width="15.625" bestFit="1" customWidth="1"/>
    <col min="8343" max="8343" width="15.625" bestFit="1" customWidth="1"/>
    <col min="8345" max="8345" width="15.625" bestFit="1" customWidth="1"/>
    <col min="8347" max="8347" width="15.625" bestFit="1" customWidth="1"/>
    <col min="8349" max="8349" width="15.625" bestFit="1" customWidth="1"/>
    <col min="8351" max="8351" width="15.625" bestFit="1" customWidth="1"/>
    <col min="8353" max="8353" width="15.625" bestFit="1" customWidth="1"/>
    <col min="8355" max="8355" width="15.625" bestFit="1" customWidth="1"/>
    <col min="8357" max="8357" width="15.625" bestFit="1" customWidth="1"/>
    <col min="8359" max="8359" width="15.625" bestFit="1" customWidth="1"/>
    <col min="8361" max="8361" width="15.625" bestFit="1" customWidth="1"/>
    <col min="8363" max="8363" width="15.625" bestFit="1" customWidth="1"/>
    <col min="8365" max="8365" width="15.625" bestFit="1" customWidth="1"/>
    <col min="8367" max="8367" width="15.625" bestFit="1" customWidth="1"/>
    <col min="8369" max="8369" width="15.625" bestFit="1" customWidth="1"/>
    <col min="8371" max="8371" width="15.625" bestFit="1" customWidth="1"/>
    <col min="8373" max="8373" width="15.625" bestFit="1" customWidth="1"/>
    <col min="8375" max="8375" width="15.625" bestFit="1" customWidth="1"/>
    <col min="8377" max="8377" width="15.625" bestFit="1" customWidth="1"/>
    <col min="8379" max="8379" width="15.625" bestFit="1" customWidth="1"/>
    <col min="8381" max="8381" width="15.625" bestFit="1" customWidth="1"/>
    <col min="8383" max="8383" width="15.625" bestFit="1" customWidth="1"/>
    <col min="8385" max="8385" width="15.625" bestFit="1" customWidth="1"/>
    <col min="8387" max="8387" width="15.625" bestFit="1" customWidth="1"/>
    <col min="8389" max="8389" width="15.625" bestFit="1" customWidth="1"/>
    <col min="8391" max="8391" width="15.625" bestFit="1" customWidth="1"/>
    <col min="8393" max="8393" width="15.625" bestFit="1" customWidth="1"/>
    <col min="8395" max="8395" width="15.625" bestFit="1" customWidth="1"/>
    <col min="8397" max="8397" width="15.625" bestFit="1" customWidth="1"/>
    <col min="8399" max="8399" width="15.625" bestFit="1" customWidth="1"/>
    <col min="8401" max="8401" width="15.625" bestFit="1" customWidth="1"/>
    <col min="8403" max="8403" width="15.625" bestFit="1" customWidth="1"/>
    <col min="8405" max="8405" width="15.625" bestFit="1" customWidth="1"/>
    <col min="8407" max="8407" width="15.625" bestFit="1" customWidth="1"/>
    <col min="8409" max="8409" width="15.625" bestFit="1" customWidth="1"/>
    <col min="8411" max="8411" width="15.625" bestFit="1" customWidth="1"/>
    <col min="8413" max="8413" width="15.625" bestFit="1" customWidth="1"/>
    <col min="8415" max="8415" width="15.625" bestFit="1" customWidth="1"/>
    <col min="8417" max="8417" width="15.625" bestFit="1" customWidth="1"/>
    <col min="8419" max="8419" width="15.625" bestFit="1" customWidth="1"/>
    <col min="8421" max="8421" width="15.625" bestFit="1" customWidth="1"/>
    <col min="8423" max="8423" width="15.625" bestFit="1" customWidth="1"/>
    <col min="8425" max="8425" width="15.625" bestFit="1" customWidth="1"/>
    <col min="8427" max="8427" width="15.625" bestFit="1" customWidth="1"/>
    <col min="8429" max="8429" width="15.625" bestFit="1" customWidth="1"/>
    <col min="8431" max="8431" width="15.625" bestFit="1" customWidth="1"/>
    <col min="8433" max="8433" width="15.625" bestFit="1" customWidth="1"/>
    <col min="8435" max="8435" width="15.625" bestFit="1" customWidth="1"/>
    <col min="8437" max="8437" width="15.625" bestFit="1" customWidth="1"/>
    <col min="8439" max="8439" width="15.625" bestFit="1" customWidth="1"/>
    <col min="8441" max="8441" width="15.625" bestFit="1" customWidth="1"/>
    <col min="8443" max="8443" width="15.625" bestFit="1" customWidth="1"/>
    <col min="8445" max="8445" width="15.625" bestFit="1" customWidth="1"/>
    <col min="8447" max="8447" width="15.625" bestFit="1" customWidth="1"/>
    <col min="8449" max="8449" width="15.625" bestFit="1" customWidth="1"/>
    <col min="8451" max="8451" width="15.625" bestFit="1" customWidth="1"/>
    <col min="8453" max="8453" width="15.625" bestFit="1" customWidth="1"/>
    <col min="8455" max="8455" width="15.625" bestFit="1" customWidth="1"/>
    <col min="8457" max="8457" width="15.625" bestFit="1" customWidth="1"/>
    <col min="8459" max="8459" width="15.625" bestFit="1" customWidth="1"/>
    <col min="8461" max="8461" width="15.625" bestFit="1" customWidth="1"/>
    <col min="8463" max="8463" width="15.625" bestFit="1" customWidth="1"/>
    <col min="8465" max="8465" width="15.625" bestFit="1" customWidth="1"/>
    <col min="8467" max="8467" width="15.625" bestFit="1" customWidth="1"/>
    <col min="8469" max="8469" width="15.625" bestFit="1" customWidth="1"/>
    <col min="8471" max="8471" width="15.625" bestFit="1" customWidth="1"/>
    <col min="8473" max="8473" width="15.625" bestFit="1" customWidth="1"/>
    <col min="8475" max="8475" width="15.625" bestFit="1" customWidth="1"/>
    <col min="8477" max="8477" width="15.625" bestFit="1" customWidth="1"/>
    <col min="8479" max="8479" width="15.625" bestFit="1" customWidth="1"/>
    <col min="8481" max="8481" width="15.625" bestFit="1" customWidth="1"/>
    <col min="8483" max="8483" width="15.625" bestFit="1" customWidth="1"/>
    <col min="8485" max="8485" width="15.625" bestFit="1" customWidth="1"/>
    <col min="8487" max="8487" width="15.625" bestFit="1" customWidth="1"/>
    <col min="8489" max="8489" width="15.625" bestFit="1" customWidth="1"/>
    <col min="8491" max="8491" width="15.625" bestFit="1" customWidth="1"/>
    <col min="8493" max="8493" width="15.625" bestFit="1" customWidth="1"/>
    <col min="8495" max="8495" width="15.625" bestFit="1" customWidth="1"/>
    <col min="8497" max="8497" width="15.625" bestFit="1" customWidth="1"/>
    <col min="8499" max="8499" width="15.625" bestFit="1" customWidth="1"/>
    <col min="8501" max="8501" width="15.625" bestFit="1" customWidth="1"/>
    <col min="8503" max="8503" width="15.625" bestFit="1" customWidth="1"/>
    <col min="8505" max="8505" width="15.625" bestFit="1" customWidth="1"/>
    <col min="8507" max="8507" width="15.625" bestFit="1" customWidth="1"/>
    <col min="8509" max="8509" width="15.625" bestFit="1" customWidth="1"/>
    <col min="8511" max="8511" width="15.625" bestFit="1" customWidth="1"/>
    <col min="8513" max="8513" width="15.625" bestFit="1" customWidth="1"/>
    <col min="8515" max="8515" width="15.625" bestFit="1" customWidth="1"/>
    <col min="8517" max="8517" width="15.625" bestFit="1" customWidth="1"/>
    <col min="8519" max="8519" width="15.625" bestFit="1" customWidth="1"/>
    <col min="8521" max="8521" width="15.625" bestFit="1" customWidth="1"/>
    <col min="8523" max="8523" width="15.625" bestFit="1" customWidth="1"/>
    <col min="8525" max="8525" width="15.625" bestFit="1" customWidth="1"/>
    <col min="8527" max="8527" width="15.625" bestFit="1" customWidth="1"/>
    <col min="8529" max="8529" width="15.625" bestFit="1" customWidth="1"/>
    <col min="8531" max="8531" width="15.625" bestFit="1" customWidth="1"/>
    <col min="8533" max="8533" width="15.625" bestFit="1" customWidth="1"/>
    <col min="8535" max="8535" width="15.625" bestFit="1" customWidth="1"/>
    <col min="8537" max="8537" width="15.625" bestFit="1" customWidth="1"/>
    <col min="8539" max="8539" width="15.625" bestFit="1" customWidth="1"/>
    <col min="8541" max="8541" width="15.625" bestFit="1" customWidth="1"/>
    <col min="8543" max="8543" width="15.625" bestFit="1" customWidth="1"/>
    <col min="8545" max="8545" width="15.625" bestFit="1" customWidth="1"/>
    <col min="8547" max="8547" width="15.625" bestFit="1" customWidth="1"/>
    <col min="8549" max="8549" width="15.625" bestFit="1" customWidth="1"/>
    <col min="8551" max="8551" width="15.625" bestFit="1" customWidth="1"/>
    <col min="8553" max="8553" width="15.625" bestFit="1" customWidth="1"/>
    <col min="8555" max="8555" width="15.625" bestFit="1" customWidth="1"/>
    <col min="8557" max="8557" width="15.625" bestFit="1" customWidth="1"/>
    <col min="8559" max="8559" width="15.625" bestFit="1" customWidth="1"/>
    <col min="8561" max="8561" width="15.625" bestFit="1" customWidth="1"/>
    <col min="8563" max="8563" width="15.625" bestFit="1" customWidth="1"/>
    <col min="8565" max="8565" width="15.625" bestFit="1" customWidth="1"/>
    <col min="8567" max="8567" width="15.625" bestFit="1" customWidth="1"/>
    <col min="8569" max="8569" width="15.625" bestFit="1" customWidth="1"/>
    <col min="8571" max="8571" width="15.625" bestFit="1" customWidth="1"/>
    <col min="8573" max="8573" width="15.625" bestFit="1" customWidth="1"/>
    <col min="8575" max="8575" width="15.625" bestFit="1" customWidth="1"/>
    <col min="8577" max="8577" width="15.625" bestFit="1" customWidth="1"/>
    <col min="8579" max="8579" width="15.625" bestFit="1" customWidth="1"/>
    <col min="8581" max="8581" width="15.625" bestFit="1" customWidth="1"/>
    <col min="8583" max="8583" width="15.625" bestFit="1" customWidth="1"/>
    <col min="8585" max="8585" width="15.625" bestFit="1" customWidth="1"/>
    <col min="8587" max="8587" width="15.625" bestFit="1" customWidth="1"/>
    <col min="8589" max="8589" width="15.625" bestFit="1" customWidth="1"/>
    <col min="8591" max="8591" width="15.625" bestFit="1" customWidth="1"/>
    <col min="8593" max="8593" width="15.625" bestFit="1" customWidth="1"/>
    <col min="8595" max="8595" width="15.625" bestFit="1" customWidth="1"/>
    <col min="8597" max="8597" width="15.625" bestFit="1" customWidth="1"/>
    <col min="8599" max="8599" width="15.625" bestFit="1" customWidth="1"/>
    <col min="8601" max="8601" width="15.625" bestFit="1" customWidth="1"/>
    <col min="8603" max="8603" width="15.625" bestFit="1" customWidth="1"/>
    <col min="8605" max="8605" width="15.625" bestFit="1" customWidth="1"/>
    <col min="8607" max="8607" width="15.625" bestFit="1" customWidth="1"/>
    <col min="8609" max="8609" width="15.625" bestFit="1" customWidth="1"/>
    <col min="8611" max="8611" width="15.625" bestFit="1" customWidth="1"/>
    <col min="8613" max="8613" width="15.625" bestFit="1" customWidth="1"/>
    <col min="8615" max="8615" width="15.625" bestFit="1" customWidth="1"/>
    <col min="8617" max="8617" width="15.625" bestFit="1" customWidth="1"/>
    <col min="8619" max="8619" width="15.625" bestFit="1" customWidth="1"/>
    <col min="8621" max="8621" width="15.625" bestFit="1" customWidth="1"/>
    <col min="8623" max="8623" width="15.625" bestFit="1" customWidth="1"/>
    <col min="8625" max="8625" width="15.625" bestFit="1" customWidth="1"/>
    <col min="8627" max="8627" width="15.625" bestFit="1" customWidth="1"/>
    <col min="8629" max="8629" width="15.625" bestFit="1" customWidth="1"/>
    <col min="8631" max="8631" width="15.625" bestFit="1" customWidth="1"/>
    <col min="8633" max="8633" width="15.625" bestFit="1" customWidth="1"/>
    <col min="8635" max="8635" width="15.625" bestFit="1" customWidth="1"/>
    <col min="8637" max="8637" width="15.625" bestFit="1" customWidth="1"/>
    <col min="8639" max="8639" width="15.625" bestFit="1" customWidth="1"/>
    <col min="8641" max="8641" width="15.625" bestFit="1" customWidth="1"/>
    <col min="8643" max="8643" width="15.625" bestFit="1" customWidth="1"/>
    <col min="8645" max="8645" width="15.625" bestFit="1" customWidth="1"/>
    <col min="8647" max="8647" width="15.625" bestFit="1" customWidth="1"/>
    <col min="8649" max="8649" width="15.625" bestFit="1" customWidth="1"/>
    <col min="8651" max="8651" width="15.625" bestFit="1" customWidth="1"/>
    <col min="8653" max="8653" width="15.625" bestFit="1" customWidth="1"/>
    <col min="8655" max="8655" width="15.625" bestFit="1" customWidth="1"/>
    <col min="8657" max="8657" width="15.625" bestFit="1" customWidth="1"/>
    <col min="8659" max="8659" width="15.625" bestFit="1" customWidth="1"/>
    <col min="8661" max="8661" width="15.625" bestFit="1" customWidth="1"/>
    <col min="8663" max="8663" width="15.625" bestFit="1" customWidth="1"/>
    <col min="8665" max="8665" width="15.625" bestFit="1" customWidth="1"/>
    <col min="8667" max="8667" width="15.625" bestFit="1" customWidth="1"/>
    <col min="8669" max="8669" width="15.625" bestFit="1" customWidth="1"/>
    <col min="8671" max="8671" width="15.625" bestFit="1" customWidth="1"/>
    <col min="8673" max="8673" width="15.625" bestFit="1" customWidth="1"/>
    <col min="8675" max="8675" width="15.625" bestFit="1" customWidth="1"/>
    <col min="8677" max="8677" width="15.625" bestFit="1" customWidth="1"/>
    <col min="8679" max="8679" width="15.625" bestFit="1" customWidth="1"/>
    <col min="8681" max="8681" width="15.625" bestFit="1" customWidth="1"/>
    <col min="8683" max="8683" width="15.625" bestFit="1" customWidth="1"/>
    <col min="8685" max="8685" width="15.625" bestFit="1" customWidth="1"/>
    <col min="8687" max="8687" width="15.625" bestFit="1" customWidth="1"/>
    <col min="8689" max="8689" width="15.625" bestFit="1" customWidth="1"/>
    <col min="8691" max="8691" width="15.625" bestFit="1" customWidth="1"/>
    <col min="8693" max="8693" width="15.625" bestFit="1" customWidth="1"/>
    <col min="8695" max="8695" width="15.625" bestFit="1" customWidth="1"/>
    <col min="8697" max="8697" width="15.625" bestFit="1" customWidth="1"/>
    <col min="8699" max="8699" width="15.625" bestFit="1" customWidth="1"/>
    <col min="8701" max="8701" width="15.625" bestFit="1" customWidth="1"/>
    <col min="8703" max="8703" width="15.625" bestFit="1" customWidth="1"/>
    <col min="8705" max="8705" width="15.625" bestFit="1" customWidth="1"/>
    <col min="8707" max="8707" width="15.625" bestFit="1" customWidth="1"/>
    <col min="8709" max="8709" width="15.625" bestFit="1" customWidth="1"/>
    <col min="8711" max="8711" width="15.625" bestFit="1" customWidth="1"/>
    <col min="8713" max="8713" width="15.625" bestFit="1" customWidth="1"/>
    <col min="8715" max="8715" width="15.625" bestFit="1" customWidth="1"/>
    <col min="8717" max="8717" width="15.625" bestFit="1" customWidth="1"/>
    <col min="8719" max="8719" width="15.625" bestFit="1" customWidth="1"/>
    <col min="8721" max="8721" width="15.625" bestFit="1" customWidth="1"/>
    <col min="8723" max="8723" width="15.625" bestFit="1" customWidth="1"/>
    <col min="8725" max="8725" width="15.625" bestFit="1" customWidth="1"/>
    <col min="8727" max="8727" width="15.625" bestFit="1" customWidth="1"/>
    <col min="8729" max="8729" width="15.625" bestFit="1" customWidth="1"/>
    <col min="8731" max="8731" width="15.625" bestFit="1" customWidth="1"/>
    <col min="8733" max="8733" width="15.625" bestFit="1" customWidth="1"/>
    <col min="8735" max="8735" width="15.625" bestFit="1" customWidth="1"/>
    <col min="8737" max="8737" width="15.625" bestFit="1" customWidth="1"/>
    <col min="8739" max="8739" width="15.625" bestFit="1" customWidth="1"/>
    <col min="8741" max="8741" width="15.625" bestFit="1" customWidth="1"/>
    <col min="8743" max="8743" width="15.625" bestFit="1" customWidth="1"/>
    <col min="8745" max="8745" width="15.625" bestFit="1" customWidth="1"/>
    <col min="8747" max="8747" width="15.625" bestFit="1" customWidth="1"/>
    <col min="8749" max="8749" width="15.625" bestFit="1" customWidth="1"/>
    <col min="8751" max="8751" width="15.625" bestFit="1" customWidth="1"/>
    <col min="8753" max="8753" width="15.625" bestFit="1" customWidth="1"/>
    <col min="8755" max="8755" width="15.625" bestFit="1" customWidth="1"/>
    <col min="8757" max="8757" width="15.625" bestFit="1" customWidth="1"/>
    <col min="8759" max="8759" width="15.625" bestFit="1" customWidth="1"/>
    <col min="8761" max="8761" width="15.625" bestFit="1" customWidth="1"/>
    <col min="8763" max="8763" width="15.625" bestFit="1" customWidth="1"/>
    <col min="8765" max="8765" width="15.625" bestFit="1" customWidth="1"/>
    <col min="8767" max="8767" width="15.625" bestFit="1" customWidth="1"/>
    <col min="8769" max="8769" width="15.625" bestFit="1" customWidth="1"/>
    <col min="8771" max="8771" width="15.625" bestFit="1" customWidth="1"/>
    <col min="8773" max="8773" width="15.625" bestFit="1" customWidth="1"/>
    <col min="8775" max="8775" width="15.625" bestFit="1" customWidth="1"/>
    <col min="8777" max="8777" width="15.625" bestFit="1" customWidth="1"/>
    <col min="8779" max="8779" width="15.625" bestFit="1" customWidth="1"/>
    <col min="8781" max="8781" width="15.625" bestFit="1" customWidth="1"/>
    <col min="8783" max="8783" width="15.625" bestFit="1" customWidth="1"/>
    <col min="8785" max="8785" width="15.625" bestFit="1" customWidth="1"/>
    <col min="8787" max="8787" width="15.625" bestFit="1" customWidth="1"/>
    <col min="8789" max="8789" width="15.625" bestFit="1" customWidth="1"/>
    <col min="8791" max="8791" width="15.625" bestFit="1" customWidth="1"/>
    <col min="8793" max="8793" width="15.625" bestFit="1" customWidth="1"/>
    <col min="8795" max="8795" width="15.625" bestFit="1" customWidth="1"/>
    <col min="8797" max="8797" width="15.625" bestFit="1" customWidth="1"/>
    <col min="8799" max="8799" width="15.625" bestFit="1" customWidth="1"/>
    <col min="8801" max="8801" width="15.625" bestFit="1" customWidth="1"/>
    <col min="8803" max="8803" width="15.625" bestFit="1" customWidth="1"/>
    <col min="8805" max="8805" width="15.625" bestFit="1" customWidth="1"/>
    <col min="8807" max="8807" width="15.625" bestFit="1" customWidth="1"/>
    <col min="8809" max="8809" width="15.625" bestFit="1" customWidth="1"/>
    <col min="8811" max="8811" width="15.625" bestFit="1" customWidth="1"/>
    <col min="8813" max="8813" width="15.625" bestFit="1" customWidth="1"/>
    <col min="8815" max="8815" width="15.625" bestFit="1" customWidth="1"/>
    <col min="8817" max="8817" width="15.625" bestFit="1" customWidth="1"/>
    <col min="8819" max="8819" width="15.625" bestFit="1" customWidth="1"/>
    <col min="8821" max="8821" width="15.625" bestFit="1" customWidth="1"/>
    <col min="8823" max="8823" width="15.625" bestFit="1" customWidth="1"/>
    <col min="8825" max="8825" width="15.625" bestFit="1" customWidth="1"/>
    <col min="8827" max="8827" width="15.625" bestFit="1" customWidth="1"/>
    <col min="8829" max="8829" width="15.625" bestFit="1" customWidth="1"/>
    <col min="8831" max="8831" width="15.625" bestFit="1" customWidth="1"/>
    <col min="8833" max="8833" width="15.625" bestFit="1" customWidth="1"/>
    <col min="8835" max="8835" width="15.625" bestFit="1" customWidth="1"/>
    <col min="8837" max="8837" width="15.625" bestFit="1" customWidth="1"/>
    <col min="8839" max="8839" width="15.625" bestFit="1" customWidth="1"/>
    <col min="8841" max="8841" width="15.625" bestFit="1" customWidth="1"/>
    <col min="8843" max="8843" width="15.625" bestFit="1" customWidth="1"/>
    <col min="8845" max="8845" width="15.625" bestFit="1" customWidth="1"/>
    <col min="8847" max="8847" width="15.625" bestFit="1" customWidth="1"/>
    <col min="8849" max="8849" width="15.625" bestFit="1" customWidth="1"/>
    <col min="8851" max="8851" width="15.625" bestFit="1" customWidth="1"/>
    <col min="8853" max="8853" width="15.625" bestFit="1" customWidth="1"/>
    <col min="8855" max="8855" width="15.625" bestFit="1" customWidth="1"/>
    <col min="8857" max="8857" width="15.625" bestFit="1" customWidth="1"/>
    <col min="8859" max="8859" width="15.625" bestFit="1" customWidth="1"/>
    <col min="8861" max="8861" width="15.625" bestFit="1" customWidth="1"/>
    <col min="8863" max="8863" width="15.625" bestFit="1" customWidth="1"/>
    <col min="8865" max="8865" width="15.625" bestFit="1" customWidth="1"/>
    <col min="8867" max="8867" width="15.625" bestFit="1" customWidth="1"/>
    <col min="8869" max="8869" width="15.625" bestFit="1" customWidth="1"/>
    <col min="8871" max="8871" width="15.625" bestFit="1" customWidth="1"/>
    <col min="8873" max="8873" width="15.625" bestFit="1" customWidth="1"/>
    <col min="8875" max="8875" width="15.625" bestFit="1" customWidth="1"/>
    <col min="8877" max="8877" width="15.625" bestFit="1" customWidth="1"/>
    <col min="8879" max="8879" width="15.625" bestFit="1" customWidth="1"/>
    <col min="8881" max="8881" width="15.625" bestFit="1" customWidth="1"/>
    <col min="8883" max="8883" width="15.625" bestFit="1" customWidth="1"/>
    <col min="8885" max="8885" width="15.625" bestFit="1" customWidth="1"/>
    <col min="8887" max="8887" width="15.625" bestFit="1" customWidth="1"/>
    <col min="8889" max="8889" width="15.625" bestFit="1" customWidth="1"/>
    <col min="8891" max="8891" width="15.625" bestFit="1" customWidth="1"/>
    <col min="8893" max="8893" width="15.625" bestFit="1" customWidth="1"/>
    <col min="8895" max="8895" width="15.625" bestFit="1" customWidth="1"/>
    <col min="8897" max="8897" width="15.625" bestFit="1" customWidth="1"/>
    <col min="8899" max="8899" width="15.625" bestFit="1" customWidth="1"/>
    <col min="8901" max="8901" width="15.625" bestFit="1" customWidth="1"/>
    <col min="8903" max="8903" width="15.625" bestFit="1" customWidth="1"/>
    <col min="8905" max="8905" width="15.625" bestFit="1" customWidth="1"/>
    <col min="8907" max="8907" width="15.625" bestFit="1" customWidth="1"/>
    <col min="8909" max="8909" width="15.625" bestFit="1" customWidth="1"/>
    <col min="8911" max="8911" width="15.625" bestFit="1" customWidth="1"/>
    <col min="8913" max="8913" width="15.625" bestFit="1" customWidth="1"/>
    <col min="8915" max="8915" width="15.625" bestFit="1" customWidth="1"/>
    <col min="8917" max="8917" width="15.625" bestFit="1" customWidth="1"/>
    <col min="8919" max="8919" width="15.625" bestFit="1" customWidth="1"/>
    <col min="8921" max="8921" width="15.625" bestFit="1" customWidth="1"/>
    <col min="8923" max="8923" width="15.625" bestFit="1" customWidth="1"/>
    <col min="8925" max="8925" width="15.625" bestFit="1" customWidth="1"/>
    <col min="8927" max="8927" width="15.625" bestFit="1" customWidth="1"/>
    <col min="8929" max="8929" width="15.625" bestFit="1" customWidth="1"/>
    <col min="8931" max="8931" width="15.625" bestFit="1" customWidth="1"/>
    <col min="8933" max="8933" width="15.625" bestFit="1" customWidth="1"/>
    <col min="8935" max="8935" width="15.625" bestFit="1" customWidth="1"/>
    <col min="8937" max="8937" width="15.625" bestFit="1" customWidth="1"/>
    <col min="8939" max="8939" width="15.625" bestFit="1" customWidth="1"/>
    <col min="8941" max="8941" width="15.625" bestFit="1" customWidth="1"/>
    <col min="8943" max="8943" width="15.625" bestFit="1" customWidth="1"/>
    <col min="8945" max="8945" width="15.625" bestFit="1" customWidth="1"/>
    <col min="8947" max="8947" width="15.625" bestFit="1" customWidth="1"/>
    <col min="8949" max="8949" width="15.625" bestFit="1" customWidth="1"/>
    <col min="8951" max="8951" width="15.625" bestFit="1" customWidth="1"/>
    <col min="8953" max="8953" width="15.625" bestFit="1" customWidth="1"/>
    <col min="8955" max="8955" width="15.625" bestFit="1" customWidth="1"/>
    <col min="8957" max="8957" width="15.625" bestFit="1" customWidth="1"/>
    <col min="8959" max="8959" width="15.625" bestFit="1" customWidth="1"/>
    <col min="8961" max="8961" width="15.625" bestFit="1" customWidth="1"/>
    <col min="8963" max="8963" width="15.625" bestFit="1" customWidth="1"/>
    <col min="8965" max="8965" width="15.625" bestFit="1" customWidth="1"/>
    <col min="8967" max="8967" width="15.625" bestFit="1" customWidth="1"/>
    <col min="8969" max="8969" width="15.625" bestFit="1" customWidth="1"/>
    <col min="8971" max="8971" width="15.625" bestFit="1" customWidth="1"/>
    <col min="8973" max="8973" width="15.625" bestFit="1" customWidth="1"/>
    <col min="8975" max="8975" width="15.625" bestFit="1" customWidth="1"/>
    <col min="8977" max="8977" width="15.625" bestFit="1" customWidth="1"/>
    <col min="8979" max="8979" width="15.625" bestFit="1" customWidth="1"/>
    <col min="8981" max="8981" width="15.625" bestFit="1" customWidth="1"/>
    <col min="8983" max="8983" width="15.625" bestFit="1" customWidth="1"/>
    <col min="8985" max="8985" width="15.625" bestFit="1" customWidth="1"/>
    <col min="8987" max="8987" width="15.625" bestFit="1" customWidth="1"/>
    <col min="8989" max="8989" width="15.625" bestFit="1" customWidth="1"/>
    <col min="8991" max="8991" width="15.625" bestFit="1" customWidth="1"/>
    <col min="8993" max="8993" width="15.625" bestFit="1" customWidth="1"/>
    <col min="8995" max="8995" width="15.625" bestFit="1" customWidth="1"/>
    <col min="8997" max="8997" width="15.625" bestFit="1" customWidth="1"/>
    <col min="8999" max="8999" width="15.625" bestFit="1" customWidth="1"/>
    <col min="9001" max="9001" width="15.625" bestFit="1" customWidth="1"/>
    <col min="9003" max="9003" width="15.625" bestFit="1" customWidth="1"/>
    <col min="9005" max="9005" width="15.625" bestFit="1" customWidth="1"/>
    <col min="9007" max="9007" width="15.625" bestFit="1" customWidth="1"/>
    <col min="9009" max="9009" width="15.625" bestFit="1" customWidth="1"/>
    <col min="9011" max="9011" width="15.625" bestFit="1" customWidth="1"/>
    <col min="9013" max="9013" width="15.625" bestFit="1" customWidth="1"/>
    <col min="9015" max="9015" width="15.625" bestFit="1" customWidth="1"/>
    <col min="9017" max="9017" width="15.625" bestFit="1" customWidth="1"/>
    <col min="9019" max="9019" width="15.625" bestFit="1" customWidth="1"/>
    <col min="9021" max="9021" width="15.625" bestFit="1" customWidth="1"/>
    <col min="9023" max="9023" width="15.625" bestFit="1" customWidth="1"/>
    <col min="9025" max="9025" width="15.625" bestFit="1" customWidth="1"/>
    <col min="9027" max="9027" width="15.625" bestFit="1" customWidth="1"/>
    <col min="9029" max="9029" width="15.625" bestFit="1" customWidth="1"/>
    <col min="9031" max="9031" width="15.625" bestFit="1" customWidth="1"/>
    <col min="9033" max="9033" width="15.625" bestFit="1" customWidth="1"/>
    <col min="9035" max="9035" width="15.625" bestFit="1" customWidth="1"/>
    <col min="9037" max="9037" width="15.625" bestFit="1" customWidth="1"/>
    <col min="9039" max="9039" width="15.625" bestFit="1" customWidth="1"/>
    <col min="9041" max="9041" width="15.625" bestFit="1" customWidth="1"/>
    <col min="9043" max="9043" width="15.625" bestFit="1" customWidth="1"/>
    <col min="9045" max="9045" width="15.625" bestFit="1" customWidth="1"/>
    <col min="9047" max="9047" width="15.625" bestFit="1" customWidth="1"/>
    <col min="9049" max="9049" width="15.625" bestFit="1" customWidth="1"/>
    <col min="9051" max="9051" width="15.625" bestFit="1" customWidth="1"/>
    <col min="9053" max="9053" width="15.625" bestFit="1" customWidth="1"/>
    <col min="9055" max="9055" width="15.625" bestFit="1" customWidth="1"/>
    <col min="9057" max="9057" width="15.625" bestFit="1" customWidth="1"/>
    <col min="9059" max="9059" width="15.625" bestFit="1" customWidth="1"/>
    <col min="9061" max="9061" width="15.625" bestFit="1" customWidth="1"/>
    <col min="9063" max="9063" width="15.625" bestFit="1" customWidth="1"/>
    <col min="9065" max="9065" width="15.625" bestFit="1" customWidth="1"/>
    <col min="9067" max="9067" width="15.625" bestFit="1" customWidth="1"/>
    <col min="9069" max="9069" width="15.625" bestFit="1" customWidth="1"/>
    <col min="9071" max="9071" width="15.625" bestFit="1" customWidth="1"/>
    <col min="9073" max="9073" width="15.625" bestFit="1" customWidth="1"/>
    <col min="9075" max="9075" width="15.625" bestFit="1" customWidth="1"/>
    <col min="9077" max="9077" width="15.625" bestFit="1" customWidth="1"/>
    <col min="9079" max="9079" width="15.625" bestFit="1" customWidth="1"/>
    <col min="9081" max="9081" width="15.625" bestFit="1" customWidth="1"/>
    <col min="9083" max="9083" width="15.625" bestFit="1" customWidth="1"/>
    <col min="9085" max="9085" width="15.625" bestFit="1" customWidth="1"/>
    <col min="9087" max="9087" width="15.625" bestFit="1" customWidth="1"/>
    <col min="9089" max="9089" width="15.625" bestFit="1" customWidth="1"/>
    <col min="9091" max="9091" width="15.625" bestFit="1" customWidth="1"/>
    <col min="9093" max="9093" width="15.625" bestFit="1" customWidth="1"/>
    <col min="9095" max="9095" width="15.625" bestFit="1" customWidth="1"/>
    <col min="9097" max="9097" width="15.625" bestFit="1" customWidth="1"/>
    <col min="9099" max="9099" width="15.625" bestFit="1" customWidth="1"/>
    <col min="9101" max="9101" width="15.625" bestFit="1" customWidth="1"/>
    <col min="9103" max="9103" width="15.625" bestFit="1" customWidth="1"/>
    <col min="9105" max="9105" width="15.625" bestFit="1" customWidth="1"/>
    <col min="9107" max="9107" width="15.625" bestFit="1" customWidth="1"/>
    <col min="9109" max="9109" width="15.625" bestFit="1" customWidth="1"/>
    <col min="9111" max="9111" width="15.625" bestFit="1" customWidth="1"/>
    <col min="9113" max="9113" width="15.625" bestFit="1" customWidth="1"/>
    <col min="9115" max="9115" width="15.625" bestFit="1" customWidth="1"/>
    <col min="9117" max="9117" width="15.625" bestFit="1" customWidth="1"/>
    <col min="9119" max="9119" width="15.625" bestFit="1" customWidth="1"/>
    <col min="9121" max="9121" width="15.625" bestFit="1" customWidth="1"/>
    <col min="9123" max="9123" width="15.625" bestFit="1" customWidth="1"/>
    <col min="9125" max="9125" width="15.625" bestFit="1" customWidth="1"/>
    <col min="9127" max="9127" width="15.625" bestFit="1" customWidth="1"/>
    <col min="9129" max="9129" width="15.625" bestFit="1" customWidth="1"/>
    <col min="9131" max="9131" width="15.625" bestFit="1" customWidth="1"/>
    <col min="9133" max="9133" width="15.625" bestFit="1" customWidth="1"/>
    <col min="9135" max="9135" width="15.625" bestFit="1" customWidth="1"/>
    <col min="9137" max="9137" width="15.625" bestFit="1" customWidth="1"/>
    <col min="9139" max="9139" width="15.625" bestFit="1" customWidth="1"/>
    <col min="9141" max="9141" width="15.625" bestFit="1" customWidth="1"/>
    <col min="9143" max="9143" width="15.625" bestFit="1" customWidth="1"/>
    <col min="9145" max="9145" width="15.625" bestFit="1" customWidth="1"/>
    <col min="9147" max="9147" width="15.625" bestFit="1" customWidth="1"/>
    <col min="9149" max="9149" width="15.625" bestFit="1" customWidth="1"/>
    <col min="9151" max="9151" width="15.625" bestFit="1" customWidth="1"/>
    <col min="9153" max="9153" width="15.625" bestFit="1" customWidth="1"/>
    <col min="9155" max="9155" width="15.625" bestFit="1" customWidth="1"/>
    <col min="9157" max="9157" width="15.625" bestFit="1" customWidth="1"/>
    <col min="9159" max="9159" width="15.625" bestFit="1" customWidth="1"/>
    <col min="9161" max="9161" width="15.625" bestFit="1" customWidth="1"/>
    <col min="9163" max="9163" width="15.625" bestFit="1" customWidth="1"/>
    <col min="9165" max="9165" width="15.625" bestFit="1" customWidth="1"/>
    <col min="9167" max="9167" width="15.625" bestFit="1" customWidth="1"/>
    <col min="9169" max="9169" width="15.625" bestFit="1" customWidth="1"/>
    <col min="9171" max="9171" width="15.625" bestFit="1" customWidth="1"/>
    <col min="9173" max="9173" width="15.625" bestFit="1" customWidth="1"/>
    <col min="9175" max="9175" width="15.625" bestFit="1" customWidth="1"/>
    <col min="9177" max="9177" width="15.625" bestFit="1" customWidth="1"/>
    <col min="9179" max="9179" width="15.625" bestFit="1" customWidth="1"/>
    <col min="9181" max="9181" width="15.625" bestFit="1" customWidth="1"/>
    <col min="9183" max="9183" width="15.625" bestFit="1" customWidth="1"/>
    <col min="9185" max="9185" width="15.625" bestFit="1" customWidth="1"/>
    <col min="9187" max="9187" width="15.625" bestFit="1" customWidth="1"/>
    <col min="9189" max="9189" width="15.625" bestFit="1" customWidth="1"/>
    <col min="9191" max="9191" width="15.625" bestFit="1" customWidth="1"/>
    <col min="9193" max="9193" width="15.625" bestFit="1" customWidth="1"/>
    <col min="9195" max="9195" width="15.625" bestFit="1" customWidth="1"/>
    <col min="9197" max="9197" width="15.625" bestFit="1" customWidth="1"/>
    <col min="9199" max="9199" width="15.625" bestFit="1" customWidth="1"/>
    <col min="9201" max="9201" width="15.625" bestFit="1" customWidth="1"/>
    <col min="9203" max="9203" width="15.625" bestFit="1" customWidth="1"/>
    <col min="9205" max="9205" width="15.625" bestFit="1" customWidth="1"/>
    <col min="9207" max="9207" width="15.625" bestFit="1" customWidth="1"/>
    <col min="9209" max="9209" width="15.625" bestFit="1" customWidth="1"/>
    <col min="9211" max="9211" width="15.625" bestFit="1" customWidth="1"/>
    <col min="9213" max="9213" width="15.625" bestFit="1" customWidth="1"/>
    <col min="9215" max="9215" width="15.625" bestFit="1" customWidth="1"/>
    <col min="9217" max="9217" width="15.625" bestFit="1" customWidth="1"/>
    <col min="9219" max="9219" width="15.625" bestFit="1" customWidth="1"/>
    <col min="9221" max="9221" width="15.625" bestFit="1" customWidth="1"/>
    <col min="9223" max="9223" width="15.625" bestFit="1" customWidth="1"/>
    <col min="9225" max="9225" width="15.625" bestFit="1" customWidth="1"/>
    <col min="9227" max="9227" width="15.625" bestFit="1" customWidth="1"/>
    <col min="9229" max="9229" width="15.625" bestFit="1" customWidth="1"/>
    <col min="9231" max="9231" width="15.625" bestFit="1" customWidth="1"/>
    <col min="9233" max="9233" width="15.625" bestFit="1" customWidth="1"/>
    <col min="9235" max="9235" width="15.625" bestFit="1" customWidth="1"/>
    <col min="9237" max="9237" width="15.625" bestFit="1" customWidth="1"/>
    <col min="9239" max="9239" width="15.625" bestFit="1" customWidth="1"/>
    <col min="9241" max="9241" width="15.625" bestFit="1" customWidth="1"/>
    <col min="9243" max="9243" width="15.625" bestFit="1" customWidth="1"/>
    <col min="9245" max="9245" width="15.625" bestFit="1" customWidth="1"/>
    <col min="9247" max="9247" width="15.625" bestFit="1" customWidth="1"/>
    <col min="9249" max="9249" width="15.625" bestFit="1" customWidth="1"/>
    <col min="9251" max="9251" width="15.625" bestFit="1" customWidth="1"/>
    <col min="9253" max="9253" width="15.625" bestFit="1" customWidth="1"/>
    <col min="9255" max="9255" width="15.625" bestFit="1" customWidth="1"/>
    <col min="9257" max="9257" width="15.625" bestFit="1" customWidth="1"/>
    <col min="9259" max="9259" width="15.625" bestFit="1" customWidth="1"/>
    <col min="9261" max="9261" width="15.625" bestFit="1" customWidth="1"/>
    <col min="9263" max="9263" width="15.625" bestFit="1" customWidth="1"/>
    <col min="9265" max="9265" width="15.625" bestFit="1" customWidth="1"/>
    <col min="9267" max="9267" width="15.625" bestFit="1" customWidth="1"/>
    <col min="9269" max="9269" width="15.625" bestFit="1" customWidth="1"/>
    <col min="9271" max="9271" width="15.625" bestFit="1" customWidth="1"/>
    <col min="9273" max="9273" width="15.625" bestFit="1" customWidth="1"/>
    <col min="9275" max="9275" width="15.625" bestFit="1" customWidth="1"/>
    <col min="9277" max="9277" width="15.625" bestFit="1" customWidth="1"/>
    <col min="9279" max="9279" width="15.625" bestFit="1" customWidth="1"/>
    <col min="9281" max="9281" width="15.625" bestFit="1" customWidth="1"/>
    <col min="9283" max="9283" width="15.625" bestFit="1" customWidth="1"/>
    <col min="9285" max="9285" width="15.625" bestFit="1" customWidth="1"/>
    <col min="9287" max="9287" width="15.625" bestFit="1" customWidth="1"/>
    <col min="9289" max="9289" width="15.625" bestFit="1" customWidth="1"/>
    <col min="9291" max="9291" width="15.625" bestFit="1" customWidth="1"/>
    <col min="9293" max="9293" width="15.625" bestFit="1" customWidth="1"/>
    <col min="9295" max="9295" width="15.625" bestFit="1" customWidth="1"/>
    <col min="9297" max="9297" width="15.625" bestFit="1" customWidth="1"/>
    <col min="9299" max="9299" width="15.625" bestFit="1" customWidth="1"/>
    <col min="9301" max="9301" width="15.625" bestFit="1" customWidth="1"/>
    <col min="9303" max="9303" width="15.625" bestFit="1" customWidth="1"/>
    <col min="9305" max="9305" width="15.625" bestFit="1" customWidth="1"/>
    <col min="9307" max="9307" width="15.625" bestFit="1" customWidth="1"/>
    <col min="9309" max="9309" width="15.625" bestFit="1" customWidth="1"/>
    <col min="9311" max="9311" width="15.625" bestFit="1" customWidth="1"/>
    <col min="9313" max="9313" width="15.625" bestFit="1" customWidth="1"/>
    <col min="9315" max="9315" width="15.625" bestFit="1" customWidth="1"/>
    <col min="9317" max="9317" width="15.625" bestFit="1" customWidth="1"/>
    <col min="9319" max="9319" width="15.625" bestFit="1" customWidth="1"/>
    <col min="9321" max="9321" width="15.625" bestFit="1" customWidth="1"/>
    <col min="9323" max="9323" width="15.625" bestFit="1" customWidth="1"/>
    <col min="9325" max="9325" width="15.625" bestFit="1" customWidth="1"/>
    <col min="9327" max="9327" width="15.625" bestFit="1" customWidth="1"/>
    <col min="9329" max="9329" width="15.625" bestFit="1" customWidth="1"/>
    <col min="9331" max="9331" width="15.625" bestFit="1" customWidth="1"/>
    <col min="9333" max="9333" width="15.625" bestFit="1" customWidth="1"/>
    <col min="9335" max="9335" width="15.625" bestFit="1" customWidth="1"/>
    <col min="9337" max="9337" width="15.625" bestFit="1" customWidth="1"/>
    <col min="9339" max="9339" width="15.625" bestFit="1" customWidth="1"/>
    <col min="9341" max="9341" width="15.625" bestFit="1" customWidth="1"/>
    <col min="9343" max="9343" width="15.625" bestFit="1" customWidth="1"/>
    <col min="9345" max="9345" width="15.625" bestFit="1" customWidth="1"/>
    <col min="9347" max="9347" width="15.625" bestFit="1" customWidth="1"/>
    <col min="9349" max="9349" width="15.625" bestFit="1" customWidth="1"/>
    <col min="9351" max="9351" width="15.625" bestFit="1" customWidth="1"/>
    <col min="9353" max="9353" width="15.625" bestFit="1" customWidth="1"/>
    <col min="9355" max="9355" width="15.625" bestFit="1" customWidth="1"/>
    <col min="9357" max="9357" width="15.625" bestFit="1" customWidth="1"/>
    <col min="9359" max="9359" width="15.625" bestFit="1" customWidth="1"/>
    <col min="9361" max="9361" width="15.625" bestFit="1" customWidth="1"/>
    <col min="9363" max="9363" width="15.625" bestFit="1" customWidth="1"/>
    <col min="9365" max="9365" width="15.625" bestFit="1" customWidth="1"/>
    <col min="9367" max="9367" width="15.625" bestFit="1" customWidth="1"/>
    <col min="9369" max="9369" width="15.625" bestFit="1" customWidth="1"/>
    <col min="9371" max="9371" width="15.625" bestFit="1" customWidth="1"/>
    <col min="9373" max="9373" width="15.625" bestFit="1" customWidth="1"/>
    <col min="9375" max="9375" width="15.625" bestFit="1" customWidth="1"/>
    <col min="9377" max="9377" width="15.625" bestFit="1" customWidth="1"/>
    <col min="9379" max="9379" width="15.625" bestFit="1" customWidth="1"/>
    <col min="9381" max="9381" width="15.625" bestFit="1" customWidth="1"/>
    <col min="9383" max="9383" width="15.625" bestFit="1" customWidth="1"/>
    <col min="9385" max="9385" width="15.625" bestFit="1" customWidth="1"/>
    <col min="9387" max="9387" width="15.625" bestFit="1" customWidth="1"/>
    <col min="9389" max="9389" width="15.625" bestFit="1" customWidth="1"/>
    <col min="9391" max="9391" width="15.625" bestFit="1" customWidth="1"/>
    <col min="9393" max="9393" width="15.625" bestFit="1" customWidth="1"/>
    <col min="9395" max="9395" width="15.625" bestFit="1" customWidth="1"/>
    <col min="9397" max="9397" width="15.625" bestFit="1" customWidth="1"/>
    <col min="9399" max="9399" width="15.625" bestFit="1" customWidth="1"/>
    <col min="9401" max="9401" width="15.625" bestFit="1" customWidth="1"/>
    <col min="9403" max="9403" width="15.625" bestFit="1" customWidth="1"/>
    <col min="9405" max="9405" width="15.625" bestFit="1" customWidth="1"/>
    <col min="9407" max="9407" width="15.625" bestFit="1" customWidth="1"/>
    <col min="9409" max="9409" width="15.625" bestFit="1" customWidth="1"/>
    <col min="9411" max="9411" width="15.625" bestFit="1" customWidth="1"/>
    <col min="9413" max="9413" width="15.625" bestFit="1" customWidth="1"/>
    <col min="9415" max="9415" width="15.625" bestFit="1" customWidth="1"/>
    <col min="9417" max="9417" width="15.625" bestFit="1" customWidth="1"/>
    <col min="9419" max="9419" width="15.625" bestFit="1" customWidth="1"/>
    <col min="9421" max="9421" width="15.625" bestFit="1" customWidth="1"/>
    <col min="9423" max="9423" width="15.625" bestFit="1" customWidth="1"/>
    <col min="9425" max="9425" width="15.625" bestFit="1" customWidth="1"/>
    <col min="9427" max="9427" width="15.625" bestFit="1" customWidth="1"/>
    <col min="9429" max="9429" width="15.625" bestFit="1" customWidth="1"/>
    <col min="9431" max="9431" width="15.625" bestFit="1" customWidth="1"/>
    <col min="9433" max="9433" width="15.625" bestFit="1" customWidth="1"/>
    <col min="9435" max="9435" width="15.625" bestFit="1" customWidth="1"/>
    <col min="9437" max="9437" width="15.625" bestFit="1" customWidth="1"/>
    <col min="9439" max="9439" width="15.625" bestFit="1" customWidth="1"/>
    <col min="9441" max="9441" width="15.625" bestFit="1" customWidth="1"/>
    <col min="9443" max="9443" width="15.625" bestFit="1" customWidth="1"/>
    <col min="9445" max="9445" width="15.625" bestFit="1" customWidth="1"/>
    <col min="9447" max="9447" width="15.625" bestFit="1" customWidth="1"/>
    <col min="9449" max="9449" width="15.625" bestFit="1" customWidth="1"/>
    <col min="9451" max="9451" width="15.625" bestFit="1" customWidth="1"/>
    <col min="9453" max="9453" width="15.625" bestFit="1" customWidth="1"/>
    <col min="9455" max="9455" width="15.625" bestFit="1" customWidth="1"/>
    <col min="9457" max="9457" width="15.625" bestFit="1" customWidth="1"/>
    <col min="9459" max="9459" width="15.625" bestFit="1" customWidth="1"/>
    <col min="9461" max="9461" width="15.625" bestFit="1" customWidth="1"/>
    <col min="9463" max="9463" width="15.625" bestFit="1" customWidth="1"/>
    <col min="9465" max="9465" width="15.625" bestFit="1" customWidth="1"/>
    <col min="9467" max="9467" width="15.625" bestFit="1" customWidth="1"/>
    <col min="9469" max="9469" width="15.625" bestFit="1" customWidth="1"/>
    <col min="9471" max="9471" width="15.625" bestFit="1" customWidth="1"/>
    <col min="9473" max="9473" width="15.625" bestFit="1" customWidth="1"/>
    <col min="9475" max="9475" width="15.625" bestFit="1" customWidth="1"/>
    <col min="9477" max="9477" width="15.625" bestFit="1" customWidth="1"/>
    <col min="9479" max="9479" width="15.625" bestFit="1" customWidth="1"/>
    <col min="9481" max="9481" width="15.625" bestFit="1" customWidth="1"/>
    <col min="9483" max="9483" width="15.625" bestFit="1" customWidth="1"/>
    <col min="9485" max="9485" width="15.625" bestFit="1" customWidth="1"/>
    <col min="9487" max="9487" width="15.625" bestFit="1" customWidth="1"/>
    <col min="9489" max="9489" width="15.625" bestFit="1" customWidth="1"/>
    <col min="9491" max="9491" width="15.625" bestFit="1" customWidth="1"/>
    <col min="9493" max="9493" width="15.625" bestFit="1" customWidth="1"/>
    <col min="9495" max="9495" width="15.625" bestFit="1" customWidth="1"/>
    <col min="9497" max="9497" width="15.625" bestFit="1" customWidth="1"/>
    <col min="9499" max="9499" width="15.625" bestFit="1" customWidth="1"/>
    <col min="9501" max="9501" width="15.625" bestFit="1" customWidth="1"/>
    <col min="9503" max="9503" width="15.625" bestFit="1" customWidth="1"/>
    <col min="9505" max="9505" width="15.625" bestFit="1" customWidth="1"/>
    <col min="9507" max="9507" width="15.625" bestFit="1" customWidth="1"/>
    <col min="9509" max="9509" width="15.625" bestFit="1" customWidth="1"/>
    <col min="9511" max="9511" width="15.625" bestFit="1" customWidth="1"/>
    <col min="9513" max="9513" width="15.625" bestFit="1" customWidth="1"/>
    <col min="9515" max="9515" width="15.625" bestFit="1" customWidth="1"/>
    <col min="9517" max="9517" width="15.625" bestFit="1" customWidth="1"/>
    <col min="9519" max="9519" width="15.625" bestFit="1" customWidth="1"/>
    <col min="9521" max="9521" width="15.625" bestFit="1" customWidth="1"/>
    <col min="9523" max="9523" width="15.625" bestFit="1" customWidth="1"/>
    <col min="9525" max="9525" width="15.625" bestFit="1" customWidth="1"/>
    <col min="9527" max="9527" width="15.625" bestFit="1" customWidth="1"/>
    <col min="9529" max="9529" width="15.625" bestFit="1" customWidth="1"/>
    <col min="9531" max="9531" width="15.625" bestFit="1" customWidth="1"/>
    <col min="9533" max="9533" width="15.625" bestFit="1" customWidth="1"/>
    <col min="9535" max="9535" width="15.625" bestFit="1" customWidth="1"/>
    <col min="9537" max="9537" width="15.625" bestFit="1" customWidth="1"/>
    <col min="9539" max="9539" width="15.625" bestFit="1" customWidth="1"/>
    <col min="9541" max="9541" width="15.625" bestFit="1" customWidth="1"/>
    <col min="9543" max="9543" width="15.625" bestFit="1" customWidth="1"/>
    <col min="9545" max="9545" width="15.625" bestFit="1" customWidth="1"/>
    <col min="9547" max="9547" width="15.625" bestFit="1" customWidth="1"/>
    <col min="9549" max="9549" width="15.625" bestFit="1" customWidth="1"/>
    <col min="9551" max="9551" width="15.625" bestFit="1" customWidth="1"/>
    <col min="9553" max="9553" width="15.625" bestFit="1" customWidth="1"/>
    <col min="9555" max="9555" width="15.625" bestFit="1" customWidth="1"/>
    <col min="9557" max="9557" width="15.625" bestFit="1" customWidth="1"/>
    <col min="9559" max="9559" width="15.625" bestFit="1" customWidth="1"/>
    <col min="9561" max="9561" width="15.625" bestFit="1" customWidth="1"/>
    <col min="9563" max="9563" width="15.625" bestFit="1" customWidth="1"/>
    <col min="9565" max="9565" width="15.625" bestFit="1" customWidth="1"/>
    <col min="9567" max="9567" width="15.625" bestFit="1" customWidth="1"/>
    <col min="9569" max="9569" width="15.625" bestFit="1" customWidth="1"/>
    <col min="9571" max="9571" width="15.625" bestFit="1" customWidth="1"/>
    <col min="9573" max="9573" width="15.625" bestFit="1" customWidth="1"/>
    <col min="9575" max="9575" width="15.625" bestFit="1" customWidth="1"/>
    <col min="9577" max="9577" width="15.625" bestFit="1" customWidth="1"/>
    <col min="9579" max="9579" width="15.625" bestFit="1" customWidth="1"/>
    <col min="9581" max="9581" width="15.625" bestFit="1" customWidth="1"/>
    <col min="9583" max="9583" width="15.625" bestFit="1" customWidth="1"/>
    <col min="9585" max="9585" width="15.625" bestFit="1" customWidth="1"/>
    <col min="9587" max="9587" width="15.625" bestFit="1" customWidth="1"/>
    <col min="9589" max="9589" width="15.625" bestFit="1" customWidth="1"/>
    <col min="9591" max="9591" width="15.625" bestFit="1" customWidth="1"/>
    <col min="9593" max="9593" width="15.625" bestFit="1" customWidth="1"/>
    <col min="9595" max="9595" width="15.625" bestFit="1" customWidth="1"/>
    <col min="9597" max="9597" width="15.625" bestFit="1" customWidth="1"/>
    <col min="9599" max="9599" width="15.625" bestFit="1" customWidth="1"/>
    <col min="9601" max="9601" width="15.625" bestFit="1" customWidth="1"/>
    <col min="9603" max="9603" width="15.625" bestFit="1" customWidth="1"/>
    <col min="9605" max="9605" width="15.625" bestFit="1" customWidth="1"/>
    <col min="9607" max="9607" width="15.625" bestFit="1" customWidth="1"/>
    <col min="9609" max="9609" width="15.625" bestFit="1" customWidth="1"/>
    <col min="9611" max="9611" width="15.625" bestFit="1" customWidth="1"/>
    <col min="9613" max="9613" width="15.625" bestFit="1" customWidth="1"/>
    <col min="9615" max="9615" width="15.625" bestFit="1" customWidth="1"/>
    <col min="9617" max="9617" width="15.625" bestFit="1" customWidth="1"/>
    <col min="9619" max="9619" width="15.625" bestFit="1" customWidth="1"/>
    <col min="9621" max="9621" width="15.625" bestFit="1" customWidth="1"/>
    <col min="9623" max="9623" width="15.625" bestFit="1" customWidth="1"/>
    <col min="9625" max="9625" width="15.625" bestFit="1" customWidth="1"/>
    <col min="9627" max="9627" width="15.625" bestFit="1" customWidth="1"/>
    <col min="9629" max="9629" width="15.625" bestFit="1" customWidth="1"/>
    <col min="9631" max="9631" width="15.625" bestFit="1" customWidth="1"/>
    <col min="9633" max="9633" width="15.625" bestFit="1" customWidth="1"/>
    <col min="9635" max="9635" width="15.625" bestFit="1" customWidth="1"/>
    <col min="9637" max="9637" width="15.625" bestFit="1" customWidth="1"/>
    <col min="9639" max="9639" width="15.625" bestFit="1" customWidth="1"/>
    <col min="9641" max="9641" width="15.625" bestFit="1" customWidth="1"/>
    <col min="9643" max="9643" width="15.625" bestFit="1" customWidth="1"/>
    <col min="9645" max="9645" width="15.625" bestFit="1" customWidth="1"/>
    <col min="9647" max="9647" width="15.625" bestFit="1" customWidth="1"/>
    <col min="9649" max="9649" width="15.625" bestFit="1" customWidth="1"/>
    <col min="9651" max="9651" width="15.625" bestFit="1" customWidth="1"/>
    <col min="9653" max="9653" width="15.625" bestFit="1" customWidth="1"/>
    <col min="9655" max="9655" width="15.625" bestFit="1" customWidth="1"/>
    <col min="9657" max="9657" width="15.625" bestFit="1" customWidth="1"/>
    <col min="9659" max="9659" width="15.625" bestFit="1" customWidth="1"/>
    <col min="9661" max="9661" width="15.625" bestFit="1" customWidth="1"/>
    <col min="9663" max="9663" width="15.625" bestFit="1" customWidth="1"/>
    <col min="9665" max="9665" width="15.625" bestFit="1" customWidth="1"/>
    <col min="9667" max="9667" width="15.625" bestFit="1" customWidth="1"/>
    <col min="9669" max="9669" width="15.625" bestFit="1" customWidth="1"/>
    <col min="9671" max="9671" width="15.625" bestFit="1" customWidth="1"/>
    <col min="9673" max="9673" width="15.625" bestFit="1" customWidth="1"/>
    <col min="9675" max="9675" width="15.625" bestFit="1" customWidth="1"/>
    <col min="9677" max="9677" width="15.625" bestFit="1" customWidth="1"/>
    <col min="9679" max="9679" width="15.625" bestFit="1" customWidth="1"/>
    <col min="9681" max="9681" width="15.625" bestFit="1" customWidth="1"/>
    <col min="9683" max="9683" width="15.625" bestFit="1" customWidth="1"/>
    <col min="9685" max="9685" width="15.625" bestFit="1" customWidth="1"/>
    <col min="9687" max="9687" width="15.625" bestFit="1" customWidth="1"/>
    <col min="9689" max="9689" width="15.625" bestFit="1" customWidth="1"/>
    <col min="9691" max="9691" width="15.625" bestFit="1" customWidth="1"/>
    <col min="9693" max="9693" width="15.625" bestFit="1" customWidth="1"/>
    <col min="9695" max="9695" width="15.625" bestFit="1" customWidth="1"/>
    <col min="9697" max="9697" width="15.625" bestFit="1" customWidth="1"/>
    <col min="9699" max="9699" width="15.625" bestFit="1" customWidth="1"/>
    <col min="9701" max="9701" width="15.625" bestFit="1" customWidth="1"/>
    <col min="9703" max="9703" width="15.625" bestFit="1" customWidth="1"/>
    <col min="9705" max="9705" width="15.625" bestFit="1" customWidth="1"/>
    <col min="9707" max="9707" width="15.625" bestFit="1" customWidth="1"/>
    <col min="9709" max="9709" width="15.625" bestFit="1" customWidth="1"/>
    <col min="9711" max="9711" width="15.625" bestFit="1" customWidth="1"/>
    <col min="9713" max="9713" width="15.625" bestFit="1" customWidth="1"/>
    <col min="9715" max="9715" width="15.625" bestFit="1" customWidth="1"/>
    <col min="9717" max="9717" width="15.625" bestFit="1" customWidth="1"/>
    <col min="9719" max="9719" width="15.625" bestFit="1" customWidth="1"/>
    <col min="9721" max="9721" width="15.625" bestFit="1" customWidth="1"/>
    <col min="9723" max="9723" width="15.625" bestFit="1" customWidth="1"/>
    <col min="9725" max="9725" width="15.625" bestFit="1" customWidth="1"/>
    <col min="9727" max="9727" width="15.625" bestFit="1" customWidth="1"/>
    <col min="9729" max="9729" width="15.625" bestFit="1" customWidth="1"/>
    <col min="9731" max="9731" width="15.625" bestFit="1" customWidth="1"/>
    <col min="9733" max="9733" width="15.625" bestFit="1" customWidth="1"/>
    <col min="9735" max="9735" width="15.625" bestFit="1" customWidth="1"/>
    <col min="9737" max="9737" width="15.625" bestFit="1" customWidth="1"/>
    <col min="9739" max="9739" width="15.625" bestFit="1" customWidth="1"/>
    <col min="9741" max="9741" width="15.625" bestFit="1" customWidth="1"/>
    <col min="9743" max="9743" width="15.625" bestFit="1" customWidth="1"/>
    <col min="9745" max="9745" width="15.625" bestFit="1" customWidth="1"/>
    <col min="9747" max="9747" width="15.625" bestFit="1" customWidth="1"/>
    <col min="9749" max="9749" width="15.625" bestFit="1" customWidth="1"/>
    <col min="9751" max="9751" width="15.625" bestFit="1" customWidth="1"/>
    <col min="9753" max="9753" width="15.625" bestFit="1" customWidth="1"/>
    <col min="9755" max="9755" width="15.625" bestFit="1" customWidth="1"/>
    <col min="9757" max="9757" width="15.625" bestFit="1" customWidth="1"/>
    <col min="9759" max="9759" width="15.625" bestFit="1" customWidth="1"/>
    <col min="9761" max="9761" width="15.625" bestFit="1" customWidth="1"/>
    <col min="9763" max="9763" width="15.625" bestFit="1" customWidth="1"/>
    <col min="9765" max="9765" width="15.625" bestFit="1" customWidth="1"/>
    <col min="9767" max="9767" width="15.625" bestFit="1" customWidth="1"/>
    <col min="9769" max="9769" width="15.625" bestFit="1" customWidth="1"/>
    <col min="9771" max="9771" width="15.625" bestFit="1" customWidth="1"/>
    <col min="9773" max="9773" width="15.625" bestFit="1" customWidth="1"/>
    <col min="9775" max="9775" width="15.625" bestFit="1" customWidth="1"/>
    <col min="9777" max="9777" width="15.625" bestFit="1" customWidth="1"/>
    <col min="9779" max="9779" width="15.625" bestFit="1" customWidth="1"/>
    <col min="9781" max="9781" width="15.625" bestFit="1" customWidth="1"/>
    <col min="9783" max="9783" width="15.625" bestFit="1" customWidth="1"/>
    <col min="9785" max="9785" width="15.625" bestFit="1" customWidth="1"/>
    <col min="9787" max="9787" width="15.625" bestFit="1" customWidth="1"/>
    <col min="9789" max="9789" width="15.625" bestFit="1" customWidth="1"/>
    <col min="9791" max="9791" width="15.625" bestFit="1" customWidth="1"/>
    <col min="9793" max="9793" width="15.625" bestFit="1" customWidth="1"/>
    <col min="9795" max="9795" width="15.625" bestFit="1" customWidth="1"/>
    <col min="9797" max="9797" width="15.625" bestFit="1" customWidth="1"/>
    <col min="9799" max="9799" width="15.625" bestFit="1" customWidth="1"/>
    <col min="9801" max="9801" width="15.625" bestFit="1" customWidth="1"/>
    <col min="9803" max="9803" width="15.625" bestFit="1" customWidth="1"/>
    <col min="9805" max="9805" width="15.625" bestFit="1" customWidth="1"/>
    <col min="9807" max="9807" width="15.625" bestFit="1" customWidth="1"/>
    <col min="9809" max="9809" width="15.625" bestFit="1" customWidth="1"/>
    <col min="9811" max="9811" width="15.625" bestFit="1" customWidth="1"/>
    <col min="9813" max="9813" width="15.625" bestFit="1" customWidth="1"/>
    <col min="9815" max="9815" width="15.625" bestFit="1" customWidth="1"/>
    <col min="9817" max="9817" width="15.625" bestFit="1" customWidth="1"/>
    <col min="9819" max="9819" width="15.625" bestFit="1" customWidth="1"/>
    <col min="9821" max="9821" width="15.625" bestFit="1" customWidth="1"/>
    <col min="9823" max="9823" width="15.625" bestFit="1" customWidth="1"/>
    <col min="9825" max="9825" width="15.625" bestFit="1" customWidth="1"/>
    <col min="9827" max="9827" width="15.625" bestFit="1" customWidth="1"/>
    <col min="9829" max="9829" width="15.625" bestFit="1" customWidth="1"/>
    <col min="9831" max="9831" width="15.625" bestFit="1" customWidth="1"/>
    <col min="9833" max="9833" width="15.625" bestFit="1" customWidth="1"/>
    <col min="9835" max="9835" width="15.625" bestFit="1" customWidth="1"/>
    <col min="9837" max="9837" width="15.625" bestFit="1" customWidth="1"/>
    <col min="9839" max="9839" width="15.625" bestFit="1" customWidth="1"/>
    <col min="9841" max="9841" width="15.625" bestFit="1" customWidth="1"/>
    <col min="9843" max="9843" width="15.625" bestFit="1" customWidth="1"/>
    <col min="9845" max="9845" width="15.625" bestFit="1" customWidth="1"/>
    <col min="9847" max="9847" width="15.625" bestFit="1" customWidth="1"/>
    <col min="9849" max="9849" width="15.625" bestFit="1" customWidth="1"/>
    <col min="9851" max="9851" width="15.625" bestFit="1" customWidth="1"/>
    <col min="9853" max="9853" width="15.625" bestFit="1" customWidth="1"/>
    <col min="9855" max="9855" width="15.625" bestFit="1" customWidth="1"/>
    <col min="9857" max="9857" width="15.625" bestFit="1" customWidth="1"/>
    <col min="9859" max="9859" width="15.625" bestFit="1" customWidth="1"/>
    <col min="9861" max="9861" width="15.625" bestFit="1" customWidth="1"/>
    <col min="9863" max="9863" width="15.625" bestFit="1" customWidth="1"/>
    <col min="9865" max="9865" width="15.625" bestFit="1" customWidth="1"/>
    <col min="9867" max="9867" width="15.625" bestFit="1" customWidth="1"/>
    <col min="9869" max="9869" width="15.625" bestFit="1" customWidth="1"/>
    <col min="9871" max="9871" width="15.625" bestFit="1" customWidth="1"/>
    <col min="9873" max="9873" width="15.625" bestFit="1" customWidth="1"/>
    <col min="9875" max="9875" width="15.625" bestFit="1" customWidth="1"/>
    <col min="9877" max="9877" width="15.625" bestFit="1" customWidth="1"/>
    <col min="9879" max="9879" width="15.625" bestFit="1" customWidth="1"/>
    <col min="9881" max="9881" width="15.625" bestFit="1" customWidth="1"/>
    <col min="9883" max="9883" width="15.625" bestFit="1" customWidth="1"/>
    <col min="9885" max="9885" width="15.625" bestFit="1" customWidth="1"/>
    <col min="9887" max="9887" width="15.625" bestFit="1" customWidth="1"/>
    <col min="9889" max="9889" width="15.625" bestFit="1" customWidth="1"/>
    <col min="9891" max="9891" width="15.625" bestFit="1" customWidth="1"/>
    <col min="9893" max="9893" width="15.625" bestFit="1" customWidth="1"/>
    <col min="9895" max="9895" width="15.625" bestFit="1" customWidth="1"/>
    <col min="9897" max="9897" width="15.625" bestFit="1" customWidth="1"/>
    <col min="9899" max="9899" width="15.625" bestFit="1" customWidth="1"/>
    <col min="9901" max="9901" width="15.625" bestFit="1" customWidth="1"/>
    <col min="9903" max="9903" width="15.625" bestFit="1" customWidth="1"/>
    <col min="9905" max="9905" width="15.625" bestFit="1" customWidth="1"/>
    <col min="9907" max="9907" width="15.625" bestFit="1" customWidth="1"/>
    <col min="9909" max="9909" width="15.625" bestFit="1" customWidth="1"/>
    <col min="9911" max="9911" width="15.625" bestFit="1" customWidth="1"/>
    <col min="9913" max="9913" width="15.625" bestFit="1" customWidth="1"/>
    <col min="9915" max="9915" width="15.625" bestFit="1" customWidth="1"/>
    <col min="9917" max="9917" width="15.625" bestFit="1" customWidth="1"/>
    <col min="9919" max="9919" width="15.625" bestFit="1" customWidth="1"/>
    <col min="9921" max="9921" width="15.625" bestFit="1" customWidth="1"/>
    <col min="9923" max="9923" width="15.625" bestFit="1" customWidth="1"/>
    <col min="9925" max="9925" width="15.625" bestFit="1" customWidth="1"/>
    <col min="9927" max="9927" width="15.625" bestFit="1" customWidth="1"/>
    <col min="9929" max="9929" width="15.625" bestFit="1" customWidth="1"/>
    <col min="9931" max="9931" width="15.625" bestFit="1" customWidth="1"/>
    <col min="9933" max="9933" width="15.625" bestFit="1" customWidth="1"/>
    <col min="9935" max="9935" width="15.625" bestFit="1" customWidth="1"/>
    <col min="9937" max="9937" width="15.625" bestFit="1" customWidth="1"/>
    <col min="9939" max="9939" width="15.625" bestFit="1" customWidth="1"/>
    <col min="9941" max="9941" width="15.625" bestFit="1" customWidth="1"/>
    <col min="9943" max="9943" width="15.625" bestFit="1" customWidth="1"/>
    <col min="9945" max="9945" width="15.625" bestFit="1" customWidth="1"/>
    <col min="9947" max="9947" width="15.625" bestFit="1" customWidth="1"/>
    <col min="9949" max="9949" width="15.625" bestFit="1" customWidth="1"/>
    <col min="9951" max="9951" width="15.625" bestFit="1" customWidth="1"/>
    <col min="9953" max="9953" width="15.625" bestFit="1" customWidth="1"/>
    <col min="9955" max="9955" width="15.625" bestFit="1" customWidth="1"/>
    <col min="9957" max="9957" width="15.625" bestFit="1" customWidth="1"/>
    <col min="9959" max="9959" width="15.625" bestFit="1" customWidth="1"/>
    <col min="9961" max="9961" width="15.625" bestFit="1" customWidth="1"/>
    <col min="9963" max="9963" width="15.625" bestFit="1" customWidth="1"/>
    <col min="9965" max="9965" width="15.625" bestFit="1" customWidth="1"/>
    <col min="9967" max="9967" width="15.625" bestFit="1" customWidth="1"/>
    <col min="9969" max="9969" width="15.625" bestFit="1" customWidth="1"/>
    <col min="9971" max="9971" width="15.625" bestFit="1" customWidth="1"/>
    <col min="9973" max="9973" width="15.625" bestFit="1" customWidth="1"/>
    <col min="9975" max="9975" width="15.625" bestFit="1" customWidth="1"/>
    <col min="9977" max="9977" width="15.625" bestFit="1" customWidth="1"/>
    <col min="9979" max="9979" width="15.625" bestFit="1" customWidth="1"/>
    <col min="9981" max="9981" width="15.625" bestFit="1" customWidth="1"/>
    <col min="9983" max="9983" width="15.625" bestFit="1" customWidth="1"/>
    <col min="9985" max="9985" width="15.625" bestFit="1" customWidth="1"/>
    <col min="9987" max="9987" width="15.625" bestFit="1" customWidth="1"/>
    <col min="9989" max="9989" width="15.625" bestFit="1" customWidth="1"/>
    <col min="9991" max="9991" width="15.625" bestFit="1" customWidth="1"/>
    <col min="9993" max="9993" width="15.625" bestFit="1" customWidth="1"/>
    <col min="9995" max="9995" width="15.625" bestFit="1" customWidth="1"/>
    <col min="9997" max="9997" width="15.625" bestFit="1" customWidth="1"/>
    <col min="9999" max="9999" width="15.625" bestFit="1" customWidth="1"/>
    <col min="10001" max="10001" width="15.625" bestFit="1" customWidth="1"/>
    <col min="10003" max="10003" width="15.625" bestFit="1" customWidth="1"/>
    <col min="10005" max="10005" width="15.625" bestFit="1" customWidth="1"/>
    <col min="10007" max="10007" width="15.625" bestFit="1" customWidth="1"/>
    <col min="10009" max="10009" width="15.625" bestFit="1" customWidth="1"/>
    <col min="10011" max="10011" width="15.625" bestFit="1" customWidth="1"/>
    <col min="10013" max="10013" width="15.625" bestFit="1" customWidth="1"/>
    <col min="10015" max="10015" width="15.625" bestFit="1" customWidth="1"/>
    <col min="10017" max="10017" width="15.625" bestFit="1" customWidth="1"/>
    <col min="10019" max="10019" width="15.625" bestFit="1" customWidth="1"/>
    <col min="10021" max="10021" width="15.625" bestFit="1" customWidth="1"/>
    <col min="10023" max="10023" width="15.625" bestFit="1" customWidth="1"/>
    <col min="10025" max="10025" width="15.625" bestFit="1" customWidth="1"/>
    <col min="10027" max="10027" width="15.625" bestFit="1" customWidth="1"/>
    <col min="10029" max="10029" width="15.625" bestFit="1" customWidth="1"/>
    <col min="10031" max="10031" width="15.625" bestFit="1" customWidth="1"/>
    <col min="10033" max="10033" width="15.625" bestFit="1" customWidth="1"/>
    <col min="10035" max="10035" width="15.625" bestFit="1" customWidth="1"/>
    <col min="10037" max="10037" width="15.625" bestFit="1" customWidth="1"/>
    <col min="10039" max="10039" width="15.625" bestFit="1" customWidth="1"/>
    <col min="10041" max="10041" width="15.625" bestFit="1" customWidth="1"/>
    <col min="10043" max="10043" width="15.625" bestFit="1" customWidth="1"/>
    <col min="10045" max="10045" width="15.625" bestFit="1" customWidth="1"/>
    <col min="10047" max="10047" width="15.625" bestFit="1" customWidth="1"/>
    <col min="10049" max="10049" width="15.625" bestFit="1" customWidth="1"/>
    <col min="10051" max="10051" width="15.625" bestFit="1" customWidth="1"/>
    <col min="10053" max="10053" width="15.625" bestFit="1" customWidth="1"/>
    <col min="10055" max="10055" width="15.625" bestFit="1" customWidth="1"/>
    <col min="10057" max="10057" width="15.625" bestFit="1" customWidth="1"/>
    <col min="10059" max="10059" width="15.625" bestFit="1" customWidth="1"/>
    <col min="10061" max="10061" width="15.625" bestFit="1" customWidth="1"/>
    <col min="10063" max="10063" width="15.625" bestFit="1" customWidth="1"/>
    <col min="10065" max="10065" width="15.625" bestFit="1" customWidth="1"/>
    <col min="10067" max="10067" width="15.625" bestFit="1" customWidth="1"/>
    <col min="10069" max="10069" width="15.625" bestFit="1" customWidth="1"/>
    <col min="10071" max="10071" width="15.625" bestFit="1" customWidth="1"/>
    <col min="10073" max="10073" width="15.625" bestFit="1" customWidth="1"/>
    <col min="10075" max="10075" width="15.625" bestFit="1" customWidth="1"/>
    <col min="10077" max="10077" width="15.625" bestFit="1" customWidth="1"/>
    <col min="10079" max="10079" width="15.625" bestFit="1" customWidth="1"/>
    <col min="10081" max="10081" width="15.625" bestFit="1" customWidth="1"/>
    <col min="10083" max="10083" width="15.625" bestFit="1" customWidth="1"/>
    <col min="10085" max="10085" width="15.625" bestFit="1" customWidth="1"/>
    <col min="10087" max="10087" width="15.625" bestFit="1" customWidth="1"/>
    <col min="10089" max="10089" width="15.625" bestFit="1" customWidth="1"/>
    <col min="10091" max="10091" width="15.625" bestFit="1" customWidth="1"/>
    <col min="10093" max="10093" width="15.625" bestFit="1" customWidth="1"/>
    <col min="10095" max="10095" width="15.625" bestFit="1" customWidth="1"/>
    <col min="10097" max="10097" width="15.625" bestFit="1" customWidth="1"/>
    <col min="10099" max="10099" width="15.625" bestFit="1" customWidth="1"/>
    <col min="10101" max="10101" width="15.625" bestFit="1" customWidth="1"/>
    <col min="10103" max="10103" width="15.625" bestFit="1" customWidth="1"/>
    <col min="10105" max="10105" width="15.625" bestFit="1" customWidth="1"/>
    <col min="10107" max="10107" width="15.625" bestFit="1" customWidth="1"/>
    <col min="10109" max="10109" width="15.625" bestFit="1" customWidth="1"/>
    <col min="10111" max="10111" width="15.625" bestFit="1" customWidth="1"/>
    <col min="10113" max="10113" width="15.625" bestFit="1" customWidth="1"/>
    <col min="10115" max="10115" width="15.625" bestFit="1" customWidth="1"/>
    <col min="10117" max="10117" width="15.625" bestFit="1" customWidth="1"/>
    <col min="10119" max="10119" width="15.625" bestFit="1" customWidth="1"/>
    <col min="10121" max="10121" width="15.625" bestFit="1" customWidth="1"/>
    <col min="10123" max="10123" width="15.625" bestFit="1" customWidth="1"/>
    <col min="10125" max="10125" width="15.625" bestFit="1" customWidth="1"/>
    <col min="10127" max="10127" width="15.625" bestFit="1" customWidth="1"/>
    <col min="10129" max="10129" width="15.625" bestFit="1" customWidth="1"/>
    <col min="10131" max="10131" width="15.625" bestFit="1" customWidth="1"/>
    <col min="10133" max="10133" width="15.625" bestFit="1" customWidth="1"/>
    <col min="10135" max="10135" width="15.625" bestFit="1" customWidth="1"/>
    <col min="10137" max="10137" width="15.625" bestFit="1" customWidth="1"/>
    <col min="10139" max="10139" width="15.625" bestFit="1" customWidth="1"/>
    <col min="10141" max="10141" width="15.625" bestFit="1" customWidth="1"/>
    <col min="10143" max="10143" width="15.625" bestFit="1" customWidth="1"/>
    <col min="10145" max="10145" width="15.625" bestFit="1" customWidth="1"/>
    <col min="10147" max="10147" width="15.625" bestFit="1" customWidth="1"/>
    <col min="10149" max="10149" width="15.625" bestFit="1" customWidth="1"/>
    <col min="10151" max="10151" width="15.625" bestFit="1" customWidth="1"/>
    <col min="10153" max="10153" width="15.625" bestFit="1" customWidth="1"/>
    <col min="10155" max="10155" width="15.625" bestFit="1" customWidth="1"/>
    <col min="10157" max="10157" width="15.625" bestFit="1" customWidth="1"/>
    <col min="10159" max="10159" width="15.625" bestFit="1" customWidth="1"/>
    <col min="10161" max="10161" width="15.625" bestFit="1" customWidth="1"/>
    <col min="10163" max="10163" width="15.625" bestFit="1" customWidth="1"/>
    <col min="10165" max="10165" width="15.625" bestFit="1" customWidth="1"/>
    <col min="10167" max="10167" width="15.625" bestFit="1" customWidth="1"/>
    <col min="10169" max="10169" width="15.625" bestFit="1" customWidth="1"/>
    <col min="10171" max="10171" width="15.625" bestFit="1" customWidth="1"/>
    <col min="10173" max="10173" width="15.625" bestFit="1" customWidth="1"/>
    <col min="10175" max="10175" width="15.625" bestFit="1" customWidth="1"/>
    <col min="10177" max="10177" width="15.625" bestFit="1" customWidth="1"/>
    <col min="10179" max="10179" width="15.625" bestFit="1" customWidth="1"/>
    <col min="10181" max="10181" width="15.625" bestFit="1" customWidth="1"/>
    <col min="10183" max="10183" width="15.625" bestFit="1" customWidth="1"/>
    <col min="10185" max="10185" width="15.625" bestFit="1" customWidth="1"/>
    <col min="10187" max="10187" width="15.625" bestFit="1" customWidth="1"/>
    <col min="10189" max="10189" width="15.625" bestFit="1" customWidth="1"/>
    <col min="10191" max="10191" width="15.625" bestFit="1" customWidth="1"/>
    <col min="10193" max="10193" width="15.625" bestFit="1" customWidth="1"/>
    <col min="10195" max="10195" width="15.625" bestFit="1" customWidth="1"/>
    <col min="10197" max="10197" width="15.625" bestFit="1" customWidth="1"/>
    <col min="10199" max="10199" width="15.625" bestFit="1" customWidth="1"/>
    <col min="10201" max="10201" width="15.625" bestFit="1" customWidth="1"/>
    <col min="10203" max="10203" width="15.625" bestFit="1" customWidth="1"/>
    <col min="10205" max="10205" width="15.625" bestFit="1" customWidth="1"/>
    <col min="10207" max="10207" width="15.625" bestFit="1" customWidth="1"/>
    <col min="10209" max="10209" width="15.625" bestFit="1" customWidth="1"/>
    <col min="10211" max="10211" width="15.625" bestFit="1" customWidth="1"/>
    <col min="10213" max="10213" width="15.625" bestFit="1" customWidth="1"/>
    <col min="10215" max="10215" width="15.625" bestFit="1" customWidth="1"/>
    <col min="10217" max="10217" width="15.625" bestFit="1" customWidth="1"/>
    <col min="10219" max="10219" width="15.625" bestFit="1" customWidth="1"/>
    <col min="10221" max="10221" width="15.625" bestFit="1" customWidth="1"/>
    <col min="10223" max="10223" width="15.625" bestFit="1" customWidth="1"/>
    <col min="10225" max="10225" width="15.625" bestFit="1" customWidth="1"/>
    <col min="10227" max="10227" width="15.625" bestFit="1" customWidth="1"/>
    <col min="10229" max="10229" width="15.625" bestFit="1" customWidth="1"/>
    <col min="10231" max="10231" width="15.625" bestFit="1" customWidth="1"/>
    <col min="10233" max="10233" width="15.625" bestFit="1" customWidth="1"/>
    <col min="10235" max="10235" width="15.625" bestFit="1" customWidth="1"/>
    <col min="10237" max="10237" width="15.625" bestFit="1" customWidth="1"/>
    <col min="10239" max="10239" width="15.625" bestFit="1" customWidth="1"/>
    <col min="10241" max="10241" width="15.625" bestFit="1" customWidth="1"/>
    <col min="10243" max="10243" width="15.625" bestFit="1" customWidth="1"/>
    <col min="10245" max="10245" width="15.625" bestFit="1" customWidth="1"/>
    <col min="10247" max="10247" width="15.625" bestFit="1" customWidth="1"/>
    <col min="10249" max="10249" width="15.625" bestFit="1" customWidth="1"/>
    <col min="10251" max="10251" width="15.625" bestFit="1" customWidth="1"/>
    <col min="10253" max="10253" width="15.625" bestFit="1" customWidth="1"/>
    <col min="10255" max="10255" width="15.625" bestFit="1" customWidth="1"/>
    <col min="10257" max="10257" width="15.625" bestFit="1" customWidth="1"/>
    <col min="10259" max="10259" width="15.625" bestFit="1" customWidth="1"/>
    <col min="10261" max="10261" width="15.625" bestFit="1" customWidth="1"/>
    <col min="10263" max="10263" width="15.625" bestFit="1" customWidth="1"/>
    <col min="10265" max="10265" width="15.625" bestFit="1" customWidth="1"/>
    <col min="10267" max="10267" width="15.625" bestFit="1" customWidth="1"/>
    <col min="10269" max="10269" width="15.625" bestFit="1" customWidth="1"/>
    <col min="10271" max="10271" width="15.625" bestFit="1" customWidth="1"/>
    <col min="10273" max="10273" width="15.625" bestFit="1" customWidth="1"/>
    <col min="10275" max="10275" width="15.625" bestFit="1" customWidth="1"/>
    <col min="10277" max="10277" width="15.625" bestFit="1" customWidth="1"/>
    <col min="10279" max="10279" width="15.625" bestFit="1" customWidth="1"/>
    <col min="10281" max="10281" width="15.625" bestFit="1" customWidth="1"/>
    <col min="10283" max="10283" width="15.625" bestFit="1" customWidth="1"/>
    <col min="10285" max="10285" width="15.625" bestFit="1" customWidth="1"/>
    <col min="10287" max="10287" width="15.625" bestFit="1" customWidth="1"/>
    <col min="10289" max="10289" width="15.625" bestFit="1" customWidth="1"/>
    <col min="10291" max="10291" width="15.625" bestFit="1" customWidth="1"/>
    <col min="10293" max="10293" width="15.625" bestFit="1" customWidth="1"/>
    <col min="10295" max="10295" width="15.625" bestFit="1" customWidth="1"/>
    <col min="10297" max="10297" width="15.625" bestFit="1" customWidth="1"/>
    <col min="10299" max="10299" width="15.625" bestFit="1" customWidth="1"/>
    <col min="10301" max="10301" width="15.625" bestFit="1" customWidth="1"/>
    <col min="10303" max="10303" width="15.625" bestFit="1" customWidth="1"/>
    <col min="10305" max="10305" width="15.625" bestFit="1" customWidth="1"/>
    <col min="10307" max="10307" width="15.625" bestFit="1" customWidth="1"/>
    <col min="10309" max="10309" width="15.625" bestFit="1" customWidth="1"/>
    <col min="10311" max="10311" width="15.625" bestFit="1" customWidth="1"/>
    <col min="10313" max="10313" width="15.625" bestFit="1" customWidth="1"/>
    <col min="10315" max="10315" width="15.625" bestFit="1" customWidth="1"/>
    <col min="10317" max="10317" width="15.625" bestFit="1" customWidth="1"/>
    <col min="10319" max="10319" width="15.625" bestFit="1" customWidth="1"/>
    <col min="10321" max="10321" width="15.625" bestFit="1" customWidth="1"/>
    <col min="10323" max="10323" width="15.625" bestFit="1" customWidth="1"/>
    <col min="10325" max="10325" width="15.625" bestFit="1" customWidth="1"/>
    <col min="10327" max="10327" width="15.625" bestFit="1" customWidth="1"/>
    <col min="10329" max="10329" width="15.625" bestFit="1" customWidth="1"/>
    <col min="10331" max="10331" width="15.625" bestFit="1" customWidth="1"/>
    <col min="10333" max="10333" width="15.625" bestFit="1" customWidth="1"/>
    <col min="10335" max="10335" width="15.625" bestFit="1" customWidth="1"/>
    <col min="10337" max="10337" width="15.625" bestFit="1" customWidth="1"/>
    <col min="10339" max="10339" width="15.625" bestFit="1" customWidth="1"/>
    <col min="10341" max="10341" width="15.625" bestFit="1" customWidth="1"/>
    <col min="10343" max="10343" width="15.625" bestFit="1" customWidth="1"/>
    <col min="10345" max="10345" width="15.625" bestFit="1" customWidth="1"/>
    <col min="10347" max="10347" width="15.625" bestFit="1" customWidth="1"/>
    <col min="10349" max="10349" width="15.625" bestFit="1" customWidth="1"/>
    <col min="10351" max="10351" width="15.625" bestFit="1" customWidth="1"/>
    <col min="10353" max="10353" width="15.625" bestFit="1" customWidth="1"/>
    <col min="10355" max="10355" width="15.625" bestFit="1" customWidth="1"/>
    <col min="10357" max="10357" width="15.625" bestFit="1" customWidth="1"/>
    <col min="10359" max="10359" width="15.625" bestFit="1" customWidth="1"/>
    <col min="10361" max="10361" width="15.625" bestFit="1" customWidth="1"/>
    <col min="10363" max="10363" width="15.625" bestFit="1" customWidth="1"/>
    <col min="10365" max="10365" width="15.625" bestFit="1" customWidth="1"/>
    <col min="10367" max="10367" width="15.625" bestFit="1" customWidth="1"/>
    <col min="10369" max="10369" width="15.625" bestFit="1" customWidth="1"/>
    <col min="10371" max="10371" width="15.625" bestFit="1" customWidth="1"/>
    <col min="10373" max="10373" width="15.625" bestFit="1" customWidth="1"/>
    <col min="10375" max="10375" width="15.625" bestFit="1" customWidth="1"/>
    <col min="10377" max="10377" width="15.625" bestFit="1" customWidth="1"/>
    <col min="10379" max="10379" width="15.625" bestFit="1" customWidth="1"/>
    <col min="10381" max="10381" width="15.625" bestFit="1" customWidth="1"/>
    <col min="10383" max="10383" width="15.625" bestFit="1" customWidth="1"/>
    <col min="10385" max="10385" width="15.625" bestFit="1" customWidth="1"/>
    <col min="10387" max="10387" width="15.625" bestFit="1" customWidth="1"/>
    <col min="10389" max="10389" width="15.625" bestFit="1" customWidth="1"/>
    <col min="10391" max="10391" width="15.625" bestFit="1" customWidth="1"/>
    <col min="10393" max="10393" width="15.625" bestFit="1" customWidth="1"/>
    <col min="10395" max="10395" width="15.625" bestFit="1" customWidth="1"/>
    <col min="10397" max="10397" width="15.625" bestFit="1" customWidth="1"/>
    <col min="10399" max="10399" width="15.625" bestFit="1" customWidth="1"/>
    <col min="10401" max="10401" width="15.625" bestFit="1" customWidth="1"/>
    <col min="10403" max="10403" width="15.625" bestFit="1" customWidth="1"/>
    <col min="10405" max="10405" width="15.625" bestFit="1" customWidth="1"/>
    <col min="10407" max="10407" width="15.625" bestFit="1" customWidth="1"/>
    <col min="10409" max="10409" width="15.625" bestFit="1" customWidth="1"/>
    <col min="10411" max="10411" width="15.625" bestFit="1" customWidth="1"/>
    <col min="10413" max="10413" width="15.625" bestFit="1" customWidth="1"/>
    <col min="10415" max="10415" width="15.625" bestFit="1" customWidth="1"/>
    <col min="10417" max="10417" width="15.625" bestFit="1" customWidth="1"/>
    <col min="10419" max="10419" width="15.625" bestFit="1" customWidth="1"/>
    <col min="10421" max="10421" width="15.625" bestFit="1" customWidth="1"/>
    <col min="10423" max="10423" width="15.625" bestFit="1" customWidth="1"/>
    <col min="10425" max="10425" width="15.625" bestFit="1" customWidth="1"/>
    <col min="10427" max="10427" width="15.625" bestFit="1" customWidth="1"/>
    <col min="10429" max="10429" width="15.625" bestFit="1" customWidth="1"/>
    <col min="10431" max="10431" width="15.625" bestFit="1" customWidth="1"/>
    <col min="10433" max="10433" width="15.625" bestFit="1" customWidth="1"/>
    <col min="10435" max="10435" width="15.625" bestFit="1" customWidth="1"/>
    <col min="10437" max="10437" width="15.625" bestFit="1" customWidth="1"/>
    <col min="10439" max="10439" width="15.625" bestFit="1" customWidth="1"/>
    <col min="10441" max="10441" width="15.625" bestFit="1" customWidth="1"/>
    <col min="10443" max="10443" width="15.625" bestFit="1" customWidth="1"/>
    <col min="10445" max="10445" width="15.625" bestFit="1" customWidth="1"/>
    <col min="10447" max="10447" width="15.625" bestFit="1" customWidth="1"/>
    <col min="10449" max="10449" width="15.625" bestFit="1" customWidth="1"/>
    <col min="10451" max="10451" width="15.625" bestFit="1" customWidth="1"/>
    <col min="10453" max="10453" width="15.625" bestFit="1" customWidth="1"/>
    <col min="10455" max="10455" width="15.625" bestFit="1" customWidth="1"/>
    <col min="10457" max="10457" width="15.625" bestFit="1" customWidth="1"/>
    <col min="10459" max="10459" width="15.625" bestFit="1" customWidth="1"/>
    <col min="10461" max="10461" width="15.625" bestFit="1" customWidth="1"/>
    <col min="10463" max="10463" width="15.625" bestFit="1" customWidth="1"/>
    <col min="10465" max="10465" width="15.625" bestFit="1" customWidth="1"/>
    <col min="10467" max="10467" width="15.625" bestFit="1" customWidth="1"/>
    <col min="10469" max="10469" width="15.625" bestFit="1" customWidth="1"/>
    <col min="10471" max="10471" width="15.625" bestFit="1" customWidth="1"/>
    <col min="10473" max="10473" width="15.625" bestFit="1" customWidth="1"/>
    <col min="10475" max="10475" width="15.625" bestFit="1" customWidth="1"/>
    <col min="10477" max="10477" width="15.625" bestFit="1" customWidth="1"/>
    <col min="10479" max="10479" width="15.625" bestFit="1" customWidth="1"/>
    <col min="10481" max="10481" width="15.625" bestFit="1" customWidth="1"/>
    <col min="10483" max="10483" width="15.625" bestFit="1" customWidth="1"/>
    <col min="10485" max="10485" width="15.625" bestFit="1" customWidth="1"/>
    <col min="10487" max="10487" width="15.625" bestFit="1" customWidth="1"/>
    <col min="10489" max="10489" width="15.625" bestFit="1" customWidth="1"/>
    <col min="10491" max="10491" width="15.625" bestFit="1" customWidth="1"/>
    <col min="10493" max="10493" width="15.625" bestFit="1" customWidth="1"/>
    <col min="10495" max="10495" width="15.625" bestFit="1" customWidth="1"/>
    <col min="10497" max="10497" width="15.625" bestFit="1" customWidth="1"/>
    <col min="10499" max="10499" width="15.625" bestFit="1" customWidth="1"/>
    <col min="10501" max="10501" width="15.625" bestFit="1" customWidth="1"/>
    <col min="10503" max="10503" width="15.625" bestFit="1" customWidth="1"/>
    <col min="10505" max="10505" width="15.625" bestFit="1" customWidth="1"/>
    <col min="10507" max="10507" width="15.625" bestFit="1" customWidth="1"/>
    <col min="10509" max="10509" width="15.625" bestFit="1" customWidth="1"/>
    <col min="10511" max="10511" width="15.625" bestFit="1" customWidth="1"/>
    <col min="10513" max="10513" width="15.625" bestFit="1" customWidth="1"/>
    <col min="10515" max="10515" width="15.625" bestFit="1" customWidth="1"/>
    <col min="10517" max="10517" width="15.625" bestFit="1" customWidth="1"/>
    <col min="10519" max="10519" width="15.625" bestFit="1" customWidth="1"/>
    <col min="10521" max="10521" width="15.625" bestFit="1" customWidth="1"/>
    <col min="10523" max="10523" width="15.625" bestFit="1" customWidth="1"/>
    <col min="10525" max="10525" width="15.625" bestFit="1" customWidth="1"/>
    <col min="10527" max="10527" width="15.625" bestFit="1" customWidth="1"/>
    <col min="10529" max="10529" width="15.625" bestFit="1" customWidth="1"/>
    <col min="10531" max="10531" width="15.625" bestFit="1" customWidth="1"/>
    <col min="10533" max="10533" width="15.625" bestFit="1" customWidth="1"/>
    <col min="10535" max="10535" width="15.625" bestFit="1" customWidth="1"/>
    <col min="10537" max="10537" width="15.625" bestFit="1" customWidth="1"/>
    <col min="10539" max="10539" width="15.625" bestFit="1" customWidth="1"/>
    <col min="10541" max="10541" width="15.625" bestFit="1" customWidth="1"/>
    <col min="10543" max="10543" width="15.625" bestFit="1" customWidth="1"/>
    <col min="10545" max="10545" width="15.625" bestFit="1" customWidth="1"/>
    <col min="10547" max="10547" width="15.625" bestFit="1" customWidth="1"/>
    <col min="10549" max="10549" width="15.625" bestFit="1" customWidth="1"/>
    <col min="10551" max="10551" width="15.625" bestFit="1" customWidth="1"/>
    <col min="10553" max="10553" width="15.625" bestFit="1" customWidth="1"/>
    <col min="10555" max="10555" width="15.625" bestFit="1" customWidth="1"/>
    <col min="10557" max="10557" width="15.625" bestFit="1" customWidth="1"/>
    <col min="10559" max="10559" width="15.625" bestFit="1" customWidth="1"/>
    <col min="10561" max="10561" width="15.625" bestFit="1" customWidth="1"/>
    <col min="10563" max="10563" width="15.625" bestFit="1" customWidth="1"/>
    <col min="10565" max="10565" width="15.625" bestFit="1" customWidth="1"/>
    <col min="10567" max="10567" width="15.625" bestFit="1" customWidth="1"/>
    <col min="10569" max="10569" width="15.625" bestFit="1" customWidth="1"/>
    <col min="10571" max="10571" width="15.625" bestFit="1" customWidth="1"/>
    <col min="10573" max="10573" width="15.625" bestFit="1" customWidth="1"/>
    <col min="10575" max="10575" width="15.625" bestFit="1" customWidth="1"/>
    <col min="10577" max="10577" width="15.625" bestFit="1" customWidth="1"/>
    <col min="10579" max="10579" width="15.625" bestFit="1" customWidth="1"/>
    <col min="10581" max="10581" width="15.625" bestFit="1" customWidth="1"/>
    <col min="10583" max="10583" width="15.625" bestFit="1" customWidth="1"/>
    <col min="10585" max="10585" width="15.625" bestFit="1" customWidth="1"/>
    <col min="10587" max="10587" width="15.625" bestFit="1" customWidth="1"/>
    <col min="10589" max="10589" width="15.625" bestFit="1" customWidth="1"/>
    <col min="10591" max="10591" width="15.625" bestFit="1" customWidth="1"/>
    <col min="10593" max="10593" width="15.625" bestFit="1" customWidth="1"/>
    <col min="10595" max="10595" width="15.625" bestFit="1" customWidth="1"/>
    <col min="10597" max="10597" width="15.625" bestFit="1" customWidth="1"/>
    <col min="10599" max="10599" width="15.625" bestFit="1" customWidth="1"/>
    <col min="10601" max="10601" width="15.625" bestFit="1" customWidth="1"/>
    <col min="10603" max="10603" width="15.625" bestFit="1" customWidth="1"/>
    <col min="10605" max="10605" width="15.625" bestFit="1" customWidth="1"/>
    <col min="10607" max="10607" width="15.625" bestFit="1" customWidth="1"/>
    <col min="10609" max="10609" width="15.625" bestFit="1" customWidth="1"/>
    <col min="10611" max="10611" width="15.625" bestFit="1" customWidth="1"/>
    <col min="10613" max="10613" width="15.625" bestFit="1" customWidth="1"/>
    <col min="10615" max="10615" width="15.625" bestFit="1" customWidth="1"/>
    <col min="10617" max="10617" width="15.625" bestFit="1" customWidth="1"/>
    <col min="10619" max="10619" width="15.625" bestFit="1" customWidth="1"/>
    <col min="10621" max="10621" width="15.625" bestFit="1" customWidth="1"/>
    <col min="10623" max="10623" width="15.625" bestFit="1" customWidth="1"/>
    <col min="10625" max="10625" width="15.625" bestFit="1" customWidth="1"/>
    <col min="10627" max="10627" width="15.625" bestFit="1" customWidth="1"/>
    <col min="10629" max="10629" width="15.625" bestFit="1" customWidth="1"/>
    <col min="10631" max="10631" width="15.625" bestFit="1" customWidth="1"/>
    <col min="10633" max="10633" width="15.625" bestFit="1" customWidth="1"/>
    <col min="10635" max="10635" width="15.625" bestFit="1" customWidth="1"/>
    <col min="10637" max="10637" width="15.625" bestFit="1" customWidth="1"/>
    <col min="10639" max="10639" width="15.625" bestFit="1" customWidth="1"/>
    <col min="10641" max="10641" width="15.625" bestFit="1" customWidth="1"/>
    <col min="10643" max="10643" width="15.625" bestFit="1" customWidth="1"/>
    <col min="10645" max="10645" width="15.625" bestFit="1" customWidth="1"/>
    <col min="10647" max="10647" width="15.625" bestFit="1" customWidth="1"/>
    <col min="10649" max="10649" width="15.625" bestFit="1" customWidth="1"/>
    <col min="10651" max="10651" width="15.625" bestFit="1" customWidth="1"/>
    <col min="10653" max="10653" width="15.625" bestFit="1" customWidth="1"/>
    <col min="10655" max="10655" width="15.625" bestFit="1" customWidth="1"/>
    <col min="10657" max="10657" width="15.625" bestFit="1" customWidth="1"/>
    <col min="10659" max="10659" width="15.625" bestFit="1" customWidth="1"/>
    <col min="10661" max="10661" width="15.625" bestFit="1" customWidth="1"/>
    <col min="10663" max="10663" width="15.625" bestFit="1" customWidth="1"/>
    <col min="10665" max="10665" width="15.625" bestFit="1" customWidth="1"/>
    <col min="10667" max="10667" width="15.625" bestFit="1" customWidth="1"/>
    <col min="10669" max="10669" width="15.625" bestFit="1" customWidth="1"/>
    <col min="10671" max="10671" width="15.625" bestFit="1" customWidth="1"/>
    <col min="10673" max="10673" width="15.625" bestFit="1" customWidth="1"/>
    <col min="10675" max="10675" width="15.625" bestFit="1" customWidth="1"/>
    <col min="10677" max="10677" width="15.625" bestFit="1" customWidth="1"/>
    <col min="10679" max="10679" width="15.625" bestFit="1" customWidth="1"/>
    <col min="10681" max="10681" width="15.625" bestFit="1" customWidth="1"/>
    <col min="10683" max="10683" width="15.625" bestFit="1" customWidth="1"/>
    <col min="10685" max="10685" width="15.625" bestFit="1" customWidth="1"/>
    <col min="10687" max="10687" width="15.625" bestFit="1" customWidth="1"/>
    <col min="10689" max="10689" width="15.625" bestFit="1" customWidth="1"/>
    <col min="10691" max="10691" width="15.625" bestFit="1" customWidth="1"/>
    <col min="10693" max="10693" width="15.625" bestFit="1" customWidth="1"/>
    <col min="10695" max="10695" width="15.625" bestFit="1" customWidth="1"/>
    <col min="10697" max="10697" width="15.625" bestFit="1" customWidth="1"/>
    <col min="10699" max="10699" width="15.625" bestFit="1" customWidth="1"/>
    <col min="10701" max="10701" width="15.625" bestFit="1" customWidth="1"/>
    <col min="10703" max="10703" width="15.625" bestFit="1" customWidth="1"/>
    <col min="10705" max="10705" width="15.625" bestFit="1" customWidth="1"/>
    <col min="10707" max="10707" width="15.625" bestFit="1" customWidth="1"/>
    <col min="10709" max="10709" width="15.625" bestFit="1" customWidth="1"/>
    <col min="10711" max="10711" width="15.625" bestFit="1" customWidth="1"/>
    <col min="10713" max="10713" width="15.625" bestFit="1" customWidth="1"/>
    <col min="10715" max="10715" width="15.625" bestFit="1" customWidth="1"/>
    <col min="10717" max="10717" width="15.625" bestFit="1" customWidth="1"/>
    <col min="10719" max="10719" width="15.625" bestFit="1" customWidth="1"/>
    <col min="10721" max="10721" width="15.625" bestFit="1" customWidth="1"/>
    <col min="10723" max="10723" width="15.625" bestFit="1" customWidth="1"/>
    <col min="10725" max="10725" width="15.625" bestFit="1" customWidth="1"/>
    <col min="10727" max="10727" width="15.625" bestFit="1" customWidth="1"/>
    <col min="10729" max="10729" width="15.625" bestFit="1" customWidth="1"/>
    <col min="10731" max="10731" width="15.625" bestFit="1" customWidth="1"/>
    <col min="10733" max="10733" width="15.625" bestFit="1" customWidth="1"/>
    <col min="10735" max="10735" width="15.625" bestFit="1" customWidth="1"/>
    <col min="10737" max="10737" width="15.625" bestFit="1" customWidth="1"/>
    <col min="10739" max="10739" width="15.625" bestFit="1" customWidth="1"/>
    <col min="10741" max="10741" width="15.625" bestFit="1" customWidth="1"/>
    <col min="10743" max="10743" width="15.625" bestFit="1" customWidth="1"/>
    <col min="10745" max="10745" width="15.625" bestFit="1" customWidth="1"/>
    <col min="10747" max="10747" width="15.625" bestFit="1" customWidth="1"/>
    <col min="10749" max="10749" width="15.625" bestFit="1" customWidth="1"/>
    <col min="10751" max="10751" width="15.625" bestFit="1" customWidth="1"/>
    <col min="10753" max="10753" width="15.625" bestFit="1" customWidth="1"/>
    <col min="10755" max="10755" width="15.625" bestFit="1" customWidth="1"/>
    <col min="10757" max="10757" width="15.625" bestFit="1" customWidth="1"/>
    <col min="10759" max="10759" width="15.625" bestFit="1" customWidth="1"/>
    <col min="10761" max="10761" width="15.625" bestFit="1" customWidth="1"/>
    <col min="10763" max="10763" width="15.625" bestFit="1" customWidth="1"/>
    <col min="10765" max="10765" width="15.625" bestFit="1" customWidth="1"/>
    <col min="10767" max="10767" width="15.625" bestFit="1" customWidth="1"/>
    <col min="10769" max="10769" width="15.625" bestFit="1" customWidth="1"/>
    <col min="10771" max="10771" width="15.625" bestFit="1" customWidth="1"/>
    <col min="10773" max="10773" width="15.625" bestFit="1" customWidth="1"/>
    <col min="10775" max="10775" width="15.625" bestFit="1" customWidth="1"/>
    <col min="10777" max="10777" width="15.625" bestFit="1" customWidth="1"/>
    <col min="10779" max="10779" width="15.625" bestFit="1" customWidth="1"/>
    <col min="10781" max="10781" width="15.625" bestFit="1" customWidth="1"/>
    <col min="10783" max="10783" width="15.625" bestFit="1" customWidth="1"/>
    <col min="10785" max="10785" width="15.625" bestFit="1" customWidth="1"/>
    <col min="10787" max="10787" width="15.625" bestFit="1" customWidth="1"/>
    <col min="10789" max="10789" width="15.625" bestFit="1" customWidth="1"/>
    <col min="10791" max="10791" width="15.625" bestFit="1" customWidth="1"/>
    <col min="10793" max="10793" width="15.625" bestFit="1" customWidth="1"/>
    <col min="10795" max="10795" width="15.625" bestFit="1" customWidth="1"/>
    <col min="10797" max="10797" width="15.625" bestFit="1" customWidth="1"/>
    <col min="10799" max="10799" width="15.625" bestFit="1" customWidth="1"/>
    <col min="10801" max="10801" width="15.625" bestFit="1" customWidth="1"/>
    <col min="10803" max="10803" width="15.625" bestFit="1" customWidth="1"/>
    <col min="10805" max="10805" width="15.625" bestFit="1" customWidth="1"/>
    <col min="10807" max="10807" width="15.625" bestFit="1" customWidth="1"/>
    <col min="10809" max="10809" width="15.625" bestFit="1" customWidth="1"/>
    <col min="10811" max="10811" width="15.625" bestFit="1" customWidth="1"/>
    <col min="10813" max="10813" width="15.625" bestFit="1" customWidth="1"/>
    <col min="10815" max="10815" width="15.625" bestFit="1" customWidth="1"/>
    <col min="10817" max="10817" width="15.625" bestFit="1" customWidth="1"/>
    <col min="10819" max="10819" width="15.625" bestFit="1" customWidth="1"/>
    <col min="10821" max="10821" width="15.625" bestFit="1" customWidth="1"/>
    <col min="10823" max="10823" width="15.625" bestFit="1" customWidth="1"/>
    <col min="10825" max="10825" width="15.625" bestFit="1" customWidth="1"/>
    <col min="10827" max="10827" width="15.625" bestFit="1" customWidth="1"/>
    <col min="10829" max="10829" width="15.625" bestFit="1" customWidth="1"/>
    <col min="10831" max="10831" width="15.625" bestFit="1" customWidth="1"/>
    <col min="10833" max="10833" width="15.625" bestFit="1" customWidth="1"/>
    <col min="10835" max="10835" width="15.625" bestFit="1" customWidth="1"/>
    <col min="10837" max="10837" width="15.625" bestFit="1" customWidth="1"/>
    <col min="10839" max="10839" width="15.625" bestFit="1" customWidth="1"/>
    <col min="10841" max="10841" width="15.625" bestFit="1" customWidth="1"/>
    <col min="10843" max="10843" width="15.625" bestFit="1" customWidth="1"/>
    <col min="10845" max="10845" width="15.625" bestFit="1" customWidth="1"/>
    <col min="10847" max="10847" width="15.625" bestFit="1" customWidth="1"/>
    <col min="10849" max="10849" width="15.625" bestFit="1" customWidth="1"/>
    <col min="10851" max="10851" width="15.625" bestFit="1" customWidth="1"/>
    <col min="10853" max="10853" width="15.625" bestFit="1" customWidth="1"/>
    <col min="10855" max="10855" width="15.625" bestFit="1" customWidth="1"/>
    <col min="10857" max="10857" width="15.625" bestFit="1" customWidth="1"/>
    <col min="10859" max="10859" width="15.625" bestFit="1" customWidth="1"/>
    <col min="10861" max="10861" width="15.625" bestFit="1" customWidth="1"/>
    <col min="10863" max="10863" width="15.625" bestFit="1" customWidth="1"/>
    <col min="10865" max="10865" width="15.625" bestFit="1" customWidth="1"/>
    <col min="10867" max="10867" width="15.625" bestFit="1" customWidth="1"/>
    <col min="10869" max="10869" width="15.625" bestFit="1" customWidth="1"/>
    <col min="10871" max="10871" width="15.625" bestFit="1" customWidth="1"/>
    <col min="10873" max="10873" width="15.625" bestFit="1" customWidth="1"/>
    <col min="10875" max="10875" width="15.625" bestFit="1" customWidth="1"/>
    <col min="10877" max="10877" width="15.625" bestFit="1" customWidth="1"/>
    <col min="10879" max="10879" width="15.625" bestFit="1" customWidth="1"/>
    <col min="10881" max="10881" width="15.625" bestFit="1" customWidth="1"/>
    <col min="10883" max="10883" width="15.625" bestFit="1" customWidth="1"/>
    <col min="10885" max="10885" width="15.625" bestFit="1" customWidth="1"/>
    <col min="10887" max="10887" width="15.625" bestFit="1" customWidth="1"/>
    <col min="10889" max="10889" width="15.625" bestFit="1" customWidth="1"/>
    <col min="10891" max="10891" width="15.625" bestFit="1" customWidth="1"/>
    <col min="10893" max="10893" width="15.625" bestFit="1" customWidth="1"/>
    <col min="10895" max="10895" width="15.625" bestFit="1" customWidth="1"/>
    <col min="10897" max="10897" width="15.625" bestFit="1" customWidth="1"/>
    <col min="10899" max="10899" width="15.625" bestFit="1" customWidth="1"/>
    <col min="10901" max="10901" width="15.625" bestFit="1" customWidth="1"/>
    <col min="10903" max="10903" width="15.625" bestFit="1" customWidth="1"/>
    <col min="10905" max="10905" width="15.625" bestFit="1" customWidth="1"/>
    <col min="10907" max="10907" width="15.625" bestFit="1" customWidth="1"/>
    <col min="10909" max="10909" width="15.625" bestFit="1" customWidth="1"/>
    <col min="10911" max="10911" width="15.625" bestFit="1" customWidth="1"/>
    <col min="10913" max="10913" width="15.625" bestFit="1" customWidth="1"/>
    <col min="10915" max="10915" width="15.625" bestFit="1" customWidth="1"/>
    <col min="10917" max="10917" width="15.625" bestFit="1" customWidth="1"/>
    <col min="10919" max="10919" width="15.625" bestFit="1" customWidth="1"/>
    <col min="10921" max="10921" width="15.625" bestFit="1" customWidth="1"/>
    <col min="10923" max="10923" width="15.625" bestFit="1" customWidth="1"/>
    <col min="10925" max="10925" width="15.625" bestFit="1" customWidth="1"/>
    <col min="10927" max="10927" width="15.625" bestFit="1" customWidth="1"/>
    <col min="10929" max="10929" width="15.625" bestFit="1" customWidth="1"/>
    <col min="10931" max="10931" width="15.625" bestFit="1" customWidth="1"/>
    <col min="10933" max="10933" width="15.625" bestFit="1" customWidth="1"/>
    <col min="10935" max="10935" width="15.625" bestFit="1" customWidth="1"/>
    <col min="10937" max="10937" width="15.625" bestFit="1" customWidth="1"/>
    <col min="10939" max="10939" width="15.625" bestFit="1" customWidth="1"/>
    <col min="10941" max="10941" width="15.625" bestFit="1" customWidth="1"/>
    <col min="10943" max="10943" width="15.625" bestFit="1" customWidth="1"/>
    <col min="10945" max="10945" width="15.625" bestFit="1" customWidth="1"/>
    <col min="10947" max="10947" width="15.625" bestFit="1" customWidth="1"/>
    <col min="10949" max="10949" width="15.625" bestFit="1" customWidth="1"/>
    <col min="10951" max="10951" width="15.625" bestFit="1" customWidth="1"/>
    <col min="10953" max="10953" width="15.625" bestFit="1" customWidth="1"/>
    <col min="10955" max="10955" width="15.625" bestFit="1" customWidth="1"/>
    <col min="10957" max="10957" width="15.625" bestFit="1" customWidth="1"/>
    <col min="10959" max="10959" width="15.625" bestFit="1" customWidth="1"/>
    <col min="10961" max="10961" width="15.625" bestFit="1" customWidth="1"/>
    <col min="10963" max="10963" width="15.625" bestFit="1" customWidth="1"/>
    <col min="10965" max="10965" width="15.625" bestFit="1" customWidth="1"/>
    <col min="10967" max="10967" width="15.625" bestFit="1" customWidth="1"/>
    <col min="10969" max="10969" width="15.625" bestFit="1" customWidth="1"/>
    <col min="10971" max="10971" width="15.625" bestFit="1" customWidth="1"/>
    <col min="10973" max="10973" width="15.625" bestFit="1" customWidth="1"/>
    <col min="10975" max="10975" width="15.625" bestFit="1" customWidth="1"/>
    <col min="10977" max="10977" width="15.625" bestFit="1" customWidth="1"/>
    <col min="10979" max="10979" width="15.625" bestFit="1" customWidth="1"/>
    <col min="10981" max="10981" width="15.625" bestFit="1" customWidth="1"/>
    <col min="10983" max="10983" width="15.625" bestFit="1" customWidth="1"/>
    <col min="10985" max="10985" width="15.625" bestFit="1" customWidth="1"/>
    <col min="10987" max="10987" width="15.625" bestFit="1" customWidth="1"/>
    <col min="10989" max="10989" width="15.625" bestFit="1" customWidth="1"/>
    <col min="10991" max="10991" width="15.625" bestFit="1" customWidth="1"/>
    <col min="10993" max="10993" width="15.625" bestFit="1" customWidth="1"/>
    <col min="10995" max="10995" width="15.625" bestFit="1" customWidth="1"/>
    <col min="10997" max="10997" width="15.625" bestFit="1" customWidth="1"/>
    <col min="10999" max="10999" width="15.625" bestFit="1" customWidth="1"/>
    <col min="11001" max="11001" width="15.625" bestFit="1" customWidth="1"/>
    <col min="11003" max="11003" width="15.625" bestFit="1" customWidth="1"/>
    <col min="11005" max="11005" width="15.625" bestFit="1" customWidth="1"/>
    <col min="11007" max="11007" width="15.625" bestFit="1" customWidth="1"/>
    <col min="11009" max="11009" width="15.625" bestFit="1" customWidth="1"/>
    <col min="11011" max="11011" width="15.625" bestFit="1" customWidth="1"/>
    <col min="11013" max="11013" width="15.625" bestFit="1" customWidth="1"/>
    <col min="11015" max="11015" width="15.625" bestFit="1" customWidth="1"/>
    <col min="11017" max="11017" width="15.625" bestFit="1" customWidth="1"/>
    <col min="11019" max="11019" width="15.625" bestFit="1" customWidth="1"/>
    <col min="11021" max="11021" width="15.625" bestFit="1" customWidth="1"/>
    <col min="11023" max="11023" width="15.625" bestFit="1" customWidth="1"/>
    <col min="11025" max="11025" width="15.625" bestFit="1" customWidth="1"/>
    <col min="11027" max="11027" width="15.625" bestFit="1" customWidth="1"/>
    <col min="11029" max="11029" width="15.625" bestFit="1" customWidth="1"/>
    <col min="11031" max="11031" width="15.625" bestFit="1" customWidth="1"/>
    <col min="11033" max="11033" width="15.625" bestFit="1" customWidth="1"/>
    <col min="11035" max="11035" width="15.625" bestFit="1" customWidth="1"/>
    <col min="11037" max="11037" width="15.625" bestFit="1" customWidth="1"/>
    <col min="11039" max="11039" width="15.625" bestFit="1" customWidth="1"/>
    <col min="11041" max="11041" width="15.625" bestFit="1" customWidth="1"/>
    <col min="11043" max="11043" width="15.625" bestFit="1" customWidth="1"/>
    <col min="11045" max="11045" width="15.625" bestFit="1" customWidth="1"/>
    <col min="11047" max="11047" width="15.625" bestFit="1" customWidth="1"/>
    <col min="11049" max="11049" width="15.625" bestFit="1" customWidth="1"/>
    <col min="11051" max="11051" width="15.625" bestFit="1" customWidth="1"/>
    <col min="11053" max="11053" width="15.625" bestFit="1" customWidth="1"/>
    <col min="11055" max="11055" width="15.625" bestFit="1" customWidth="1"/>
    <col min="11057" max="11057" width="15.625" bestFit="1" customWidth="1"/>
    <col min="11059" max="11059" width="15.625" bestFit="1" customWidth="1"/>
    <col min="11061" max="11061" width="15.625" bestFit="1" customWidth="1"/>
    <col min="11063" max="11063" width="15.625" bestFit="1" customWidth="1"/>
    <col min="11065" max="11065" width="15.625" bestFit="1" customWidth="1"/>
    <col min="11067" max="11067" width="15.625" bestFit="1" customWidth="1"/>
    <col min="11069" max="11069" width="15.625" bestFit="1" customWidth="1"/>
    <col min="11071" max="11071" width="15.625" bestFit="1" customWidth="1"/>
    <col min="11073" max="11073" width="15.625" bestFit="1" customWidth="1"/>
    <col min="11075" max="11075" width="15.625" bestFit="1" customWidth="1"/>
    <col min="11077" max="11077" width="15.625" bestFit="1" customWidth="1"/>
    <col min="11079" max="11079" width="15.625" bestFit="1" customWidth="1"/>
    <col min="11081" max="11081" width="15.625" bestFit="1" customWidth="1"/>
    <col min="11083" max="11083" width="15.625" bestFit="1" customWidth="1"/>
    <col min="11085" max="11085" width="15.625" bestFit="1" customWidth="1"/>
    <col min="11087" max="11087" width="15.625" bestFit="1" customWidth="1"/>
    <col min="11089" max="11089" width="15.625" bestFit="1" customWidth="1"/>
    <col min="11091" max="11091" width="15.625" bestFit="1" customWidth="1"/>
    <col min="11093" max="11093" width="15.625" bestFit="1" customWidth="1"/>
    <col min="11095" max="11095" width="15.625" bestFit="1" customWidth="1"/>
    <col min="11097" max="11097" width="15.625" bestFit="1" customWidth="1"/>
    <col min="11099" max="11099" width="15.625" bestFit="1" customWidth="1"/>
    <col min="11101" max="11101" width="15.625" bestFit="1" customWidth="1"/>
    <col min="11103" max="11103" width="15.625" bestFit="1" customWidth="1"/>
    <col min="11105" max="11105" width="15.625" bestFit="1" customWidth="1"/>
    <col min="11107" max="11107" width="15.625" bestFit="1" customWidth="1"/>
    <col min="11109" max="11109" width="15.625" bestFit="1" customWidth="1"/>
    <col min="11111" max="11111" width="15.625" bestFit="1" customWidth="1"/>
    <col min="11113" max="11113" width="15.625" bestFit="1" customWidth="1"/>
    <col min="11115" max="11115" width="15.625" bestFit="1" customWidth="1"/>
    <col min="11117" max="11117" width="15.625" bestFit="1" customWidth="1"/>
    <col min="11119" max="11119" width="15.625" bestFit="1" customWidth="1"/>
    <col min="11121" max="11121" width="15.625" bestFit="1" customWidth="1"/>
    <col min="11123" max="11123" width="15.625" bestFit="1" customWidth="1"/>
    <col min="11125" max="11125" width="15.625" bestFit="1" customWidth="1"/>
    <col min="11127" max="11127" width="15.625" bestFit="1" customWidth="1"/>
    <col min="11129" max="11129" width="15.625" bestFit="1" customWidth="1"/>
    <col min="11131" max="11131" width="15.625" bestFit="1" customWidth="1"/>
    <col min="11133" max="11133" width="15.625" bestFit="1" customWidth="1"/>
    <col min="11135" max="11135" width="15.625" bestFit="1" customWidth="1"/>
    <col min="11137" max="11137" width="15.625" bestFit="1" customWidth="1"/>
    <col min="11139" max="11139" width="15.625" bestFit="1" customWidth="1"/>
    <col min="11141" max="11141" width="15.625" bestFit="1" customWidth="1"/>
    <col min="11143" max="11143" width="15.625" bestFit="1" customWidth="1"/>
    <col min="11145" max="11145" width="15.625" bestFit="1" customWidth="1"/>
    <col min="11147" max="11147" width="15.625" bestFit="1" customWidth="1"/>
    <col min="11149" max="11149" width="15.625" bestFit="1" customWidth="1"/>
    <col min="11151" max="11151" width="15.625" bestFit="1" customWidth="1"/>
    <col min="11153" max="11153" width="15.625" bestFit="1" customWidth="1"/>
    <col min="11155" max="11155" width="15.625" bestFit="1" customWidth="1"/>
    <col min="11157" max="11157" width="15.625" bestFit="1" customWidth="1"/>
    <col min="11159" max="11159" width="15.625" bestFit="1" customWidth="1"/>
    <col min="11161" max="11161" width="15.625" bestFit="1" customWidth="1"/>
    <col min="11163" max="11163" width="15.625" bestFit="1" customWidth="1"/>
    <col min="11165" max="11165" width="15.625" bestFit="1" customWidth="1"/>
    <col min="11167" max="11167" width="15.625" bestFit="1" customWidth="1"/>
    <col min="11169" max="11169" width="15.625" bestFit="1" customWidth="1"/>
    <col min="11171" max="11171" width="15.625" bestFit="1" customWidth="1"/>
    <col min="11173" max="11173" width="15.625" bestFit="1" customWidth="1"/>
    <col min="11175" max="11175" width="15.625" bestFit="1" customWidth="1"/>
    <col min="11177" max="11177" width="15.625" bestFit="1" customWidth="1"/>
    <col min="11179" max="11179" width="15.625" bestFit="1" customWidth="1"/>
    <col min="11181" max="11181" width="15.625" bestFit="1" customWidth="1"/>
    <col min="11183" max="11183" width="15.625" bestFit="1" customWidth="1"/>
    <col min="11185" max="11185" width="15.625" bestFit="1" customWidth="1"/>
    <col min="11187" max="11187" width="15.625" bestFit="1" customWidth="1"/>
    <col min="11189" max="11189" width="15.625" bestFit="1" customWidth="1"/>
    <col min="11191" max="11191" width="15.625" bestFit="1" customWidth="1"/>
    <col min="11193" max="11193" width="15.625" bestFit="1" customWidth="1"/>
    <col min="11195" max="11195" width="15.625" bestFit="1" customWidth="1"/>
    <col min="11197" max="11197" width="15.625" bestFit="1" customWidth="1"/>
    <col min="11199" max="11199" width="15.625" bestFit="1" customWidth="1"/>
    <col min="11201" max="11201" width="15.625" bestFit="1" customWidth="1"/>
    <col min="11203" max="11203" width="15.625" bestFit="1" customWidth="1"/>
    <col min="11205" max="11205" width="15.625" bestFit="1" customWidth="1"/>
    <col min="11207" max="11207" width="15.625" bestFit="1" customWidth="1"/>
    <col min="11209" max="11209" width="15.625" bestFit="1" customWidth="1"/>
    <col min="11211" max="11211" width="15.625" bestFit="1" customWidth="1"/>
    <col min="11213" max="11213" width="15.625" bestFit="1" customWidth="1"/>
    <col min="11215" max="11215" width="15.625" bestFit="1" customWidth="1"/>
    <col min="11217" max="11217" width="15.625" bestFit="1" customWidth="1"/>
    <col min="11219" max="11219" width="15.625" bestFit="1" customWidth="1"/>
    <col min="11221" max="11221" width="15.625" bestFit="1" customWidth="1"/>
    <col min="11223" max="11223" width="15.625" bestFit="1" customWidth="1"/>
    <col min="11225" max="11225" width="15.625" bestFit="1" customWidth="1"/>
    <col min="11227" max="11227" width="15.625" bestFit="1" customWidth="1"/>
    <col min="11229" max="11229" width="15.625" bestFit="1" customWidth="1"/>
    <col min="11231" max="11231" width="15.625" bestFit="1" customWidth="1"/>
    <col min="11233" max="11233" width="15.625" bestFit="1" customWidth="1"/>
    <col min="11235" max="11235" width="15.625" bestFit="1" customWidth="1"/>
    <col min="11237" max="11237" width="15.625" bestFit="1" customWidth="1"/>
    <col min="11239" max="11239" width="15.625" bestFit="1" customWidth="1"/>
    <col min="11241" max="11241" width="15.625" bestFit="1" customWidth="1"/>
    <col min="11243" max="11243" width="15.625" bestFit="1" customWidth="1"/>
    <col min="11245" max="11245" width="15.625" bestFit="1" customWidth="1"/>
    <col min="11247" max="11247" width="15.625" bestFit="1" customWidth="1"/>
    <col min="11249" max="11249" width="15.625" bestFit="1" customWidth="1"/>
    <col min="11251" max="11251" width="15.625" bestFit="1" customWidth="1"/>
    <col min="11253" max="11253" width="15.625" bestFit="1" customWidth="1"/>
    <col min="11255" max="11255" width="15.625" bestFit="1" customWidth="1"/>
    <col min="11257" max="11257" width="15.625" bestFit="1" customWidth="1"/>
    <col min="11259" max="11259" width="15.625" bestFit="1" customWidth="1"/>
    <col min="11261" max="11261" width="15.625" bestFit="1" customWidth="1"/>
    <col min="11263" max="11263" width="15.625" bestFit="1" customWidth="1"/>
    <col min="11265" max="11265" width="15.625" bestFit="1" customWidth="1"/>
    <col min="11267" max="11267" width="15.625" bestFit="1" customWidth="1"/>
    <col min="11269" max="11269" width="15.625" bestFit="1" customWidth="1"/>
    <col min="11271" max="11271" width="15.625" bestFit="1" customWidth="1"/>
    <col min="11273" max="11273" width="15.625" bestFit="1" customWidth="1"/>
    <col min="11275" max="11275" width="15.625" bestFit="1" customWidth="1"/>
    <col min="11277" max="11277" width="15.625" bestFit="1" customWidth="1"/>
    <col min="11279" max="11279" width="15.625" bestFit="1" customWidth="1"/>
    <col min="11281" max="11281" width="15.625" bestFit="1" customWidth="1"/>
    <col min="11283" max="11283" width="15.625" bestFit="1" customWidth="1"/>
    <col min="11285" max="11285" width="15.625" bestFit="1" customWidth="1"/>
    <col min="11287" max="11287" width="15.625" bestFit="1" customWidth="1"/>
    <col min="11289" max="11289" width="15.625" bestFit="1" customWidth="1"/>
    <col min="11291" max="11291" width="15.625" bestFit="1" customWidth="1"/>
    <col min="11293" max="11293" width="15.625" bestFit="1" customWidth="1"/>
    <col min="11295" max="11295" width="15.625" bestFit="1" customWidth="1"/>
    <col min="11297" max="11297" width="15.625" bestFit="1" customWidth="1"/>
    <col min="11299" max="11299" width="15.625" bestFit="1" customWidth="1"/>
    <col min="11301" max="11301" width="15.625" bestFit="1" customWidth="1"/>
    <col min="11303" max="11303" width="15.625" bestFit="1" customWidth="1"/>
    <col min="11305" max="11305" width="15.625" bestFit="1" customWidth="1"/>
    <col min="11307" max="11307" width="15.625" bestFit="1" customWidth="1"/>
    <col min="11309" max="11309" width="15.625" bestFit="1" customWidth="1"/>
    <col min="11311" max="11311" width="15.625" bestFit="1" customWidth="1"/>
    <col min="11313" max="11313" width="15.625" bestFit="1" customWidth="1"/>
    <col min="11315" max="11315" width="15.625" bestFit="1" customWidth="1"/>
    <col min="11317" max="11317" width="15.625" bestFit="1" customWidth="1"/>
    <col min="11319" max="11319" width="15.625" bestFit="1" customWidth="1"/>
    <col min="11321" max="11321" width="15.625" bestFit="1" customWidth="1"/>
    <col min="11323" max="11323" width="15.625" bestFit="1" customWidth="1"/>
    <col min="11325" max="11325" width="15.625" bestFit="1" customWidth="1"/>
    <col min="11327" max="11327" width="15.625" bestFit="1" customWidth="1"/>
    <col min="11329" max="11329" width="15.625" bestFit="1" customWidth="1"/>
    <col min="11331" max="11331" width="15.625" bestFit="1" customWidth="1"/>
    <col min="11333" max="11333" width="15.625" bestFit="1" customWidth="1"/>
    <col min="11335" max="11335" width="15.625" bestFit="1" customWidth="1"/>
    <col min="11337" max="11337" width="15.625" bestFit="1" customWidth="1"/>
    <col min="11339" max="11339" width="15.625" bestFit="1" customWidth="1"/>
    <col min="11341" max="11341" width="15.625" bestFit="1" customWidth="1"/>
    <col min="11343" max="11343" width="15.625" bestFit="1" customWidth="1"/>
    <col min="11345" max="11345" width="15.625" bestFit="1" customWidth="1"/>
    <col min="11347" max="11347" width="15.625" bestFit="1" customWidth="1"/>
    <col min="11349" max="11349" width="15.625" bestFit="1" customWidth="1"/>
    <col min="11351" max="11351" width="15.625" bestFit="1" customWidth="1"/>
    <col min="11353" max="11353" width="15.625" bestFit="1" customWidth="1"/>
    <col min="11355" max="11355" width="15.625" bestFit="1" customWidth="1"/>
    <col min="11357" max="11357" width="15.625" bestFit="1" customWidth="1"/>
    <col min="11359" max="11359" width="15.625" bestFit="1" customWidth="1"/>
    <col min="11361" max="11361" width="15.625" bestFit="1" customWidth="1"/>
    <col min="11363" max="11363" width="15.625" bestFit="1" customWidth="1"/>
    <col min="11365" max="11365" width="15.625" bestFit="1" customWidth="1"/>
    <col min="11367" max="11367" width="15.625" bestFit="1" customWidth="1"/>
    <col min="11369" max="11369" width="15.625" bestFit="1" customWidth="1"/>
    <col min="11371" max="11371" width="15.625" bestFit="1" customWidth="1"/>
    <col min="11373" max="11373" width="15.625" bestFit="1" customWidth="1"/>
    <col min="11375" max="11375" width="15.625" bestFit="1" customWidth="1"/>
    <col min="11377" max="11377" width="15.625" bestFit="1" customWidth="1"/>
    <col min="11379" max="11379" width="15.625" bestFit="1" customWidth="1"/>
    <col min="11381" max="11381" width="15.625" bestFit="1" customWidth="1"/>
    <col min="11383" max="11383" width="15.625" bestFit="1" customWidth="1"/>
    <col min="11385" max="11385" width="15.625" bestFit="1" customWidth="1"/>
    <col min="11387" max="11387" width="15.625" bestFit="1" customWidth="1"/>
    <col min="11389" max="11389" width="15.625" bestFit="1" customWidth="1"/>
    <col min="11391" max="11391" width="15.625" bestFit="1" customWidth="1"/>
    <col min="11393" max="11393" width="15.625" bestFit="1" customWidth="1"/>
    <col min="11395" max="11395" width="15.625" bestFit="1" customWidth="1"/>
    <col min="11397" max="11397" width="15.625" bestFit="1" customWidth="1"/>
    <col min="11399" max="11399" width="15.625" bestFit="1" customWidth="1"/>
    <col min="11401" max="11401" width="15.625" bestFit="1" customWidth="1"/>
    <col min="11403" max="11403" width="15.625" bestFit="1" customWidth="1"/>
    <col min="11405" max="11405" width="15.625" bestFit="1" customWidth="1"/>
    <col min="11407" max="11407" width="15.625" bestFit="1" customWidth="1"/>
    <col min="11409" max="11409" width="15.625" bestFit="1" customWidth="1"/>
    <col min="11411" max="11411" width="15.625" bestFit="1" customWidth="1"/>
    <col min="11413" max="11413" width="15.625" bestFit="1" customWidth="1"/>
    <col min="11415" max="11415" width="15.625" bestFit="1" customWidth="1"/>
    <col min="11417" max="11417" width="15.625" bestFit="1" customWidth="1"/>
    <col min="11419" max="11419" width="15.625" bestFit="1" customWidth="1"/>
    <col min="11421" max="11421" width="15.625" bestFit="1" customWidth="1"/>
    <col min="11423" max="11423" width="15.625" bestFit="1" customWidth="1"/>
    <col min="11425" max="11425" width="15.625" bestFit="1" customWidth="1"/>
    <col min="11427" max="11427" width="15.625" bestFit="1" customWidth="1"/>
    <col min="11429" max="11429" width="15.625" bestFit="1" customWidth="1"/>
    <col min="11431" max="11431" width="15.625" bestFit="1" customWidth="1"/>
    <col min="11433" max="11433" width="15.625" bestFit="1" customWidth="1"/>
    <col min="11435" max="11435" width="15.625" bestFit="1" customWidth="1"/>
    <col min="11437" max="11437" width="15.625" bestFit="1" customWidth="1"/>
    <col min="11439" max="11439" width="15.625" bestFit="1" customWidth="1"/>
    <col min="11441" max="11441" width="15.625" bestFit="1" customWidth="1"/>
    <col min="11443" max="11443" width="15.625" bestFit="1" customWidth="1"/>
    <col min="11445" max="11445" width="15.625" bestFit="1" customWidth="1"/>
    <col min="11447" max="11447" width="15.625" bestFit="1" customWidth="1"/>
    <col min="11449" max="11449" width="15.625" bestFit="1" customWidth="1"/>
    <col min="11451" max="11451" width="15.625" bestFit="1" customWidth="1"/>
    <col min="11453" max="11453" width="15.625" bestFit="1" customWidth="1"/>
    <col min="11455" max="11455" width="15.625" bestFit="1" customWidth="1"/>
    <col min="11457" max="11457" width="15.625" bestFit="1" customWidth="1"/>
    <col min="11459" max="11459" width="15.625" bestFit="1" customWidth="1"/>
    <col min="11461" max="11461" width="15.625" bestFit="1" customWidth="1"/>
    <col min="11463" max="11463" width="15.625" bestFit="1" customWidth="1"/>
    <col min="11465" max="11465" width="15.625" bestFit="1" customWidth="1"/>
    <col min="11467" max="11467" width="15.625" bestFit="1" customWidth="1"/>
    <col min="11469" max="11469" width="15.625" bestFit="1" customWidth="1"/>
    <col min="11471" max="11471" width="15.625" bestFit="1" customWidth="1"/>
    <col min="11473" max="11473" width="15.625" bestFit="1" customWidth="1"/>
    <col min="11475" max="11475" width="15.625" bestFit="1" customWidth="1"/>
    <col min="11477" max="11477" width="15.625" bestFit="1" customWidth="1"/>
    <col min="11479" max="11479" width="15.625" bestFit="1" customWidth="1"/>
    <col min="11481" max="11481" width="15.625" bestFit="1" customWidth="1"/>
    <col min="11483" max="11483" width="15.625" bestFit="1" customWidth="1"/>
    <col min="11485" max="11485" width="15.625" bestFit="1" customWidth="1"/>
    <col min="11487" max="11487" width="15.625" bestFit="1" customWidth="1"/>
    <col min="11489" max="11489" width="15.625" bestFit="1" customWidth="1"/>
    <col min="11491" max="11491" width="15.625" bestFit="1" customWidth="1"/>
    <col min="11493" max="11493" width="15.625" bestFit="1" customWidth="1"/>
    <col min="11495" max="11495" width="15.625" bestFit="1" customWidth="1"/>
    <col min="11497" max="11497" width="15.625" bestFit="1" customWidth="1"/>
    <col min="11499" max="11499" width="15.625" bestFit="1" customWidth="1"/>
    <col min="11501" max="11501" width="15.625" bestFit="1" customWidth="1"/>
    <col min="11503" max="11503" width="15.625" bestFit="1" customWidth="1"/>
    <col min="11505" max="11505" width="15.625" bestFit="1" customWidth="1"/>
    <col min="11507" max="11507" width="15.625" bestFit="1" customWidth="1"/>
    <col min="11509" max="11509" width="15.625" bestFit="1" customWidth="1"/>
    <col min="11511" max="11511" width="15.625" bestFit="1" customWidth="1"/>
    <col min="11513" max="11513" width="15.625" bestFit="1" customWidth="1"/>
    <col min="11515" max="11515" width="15.625" bestFit="1" customWidth="1"/>
    <col min="11517" max="11517" width="15.625" bestFit="1" customWidth="1"/>
    <col min="11519" max="11519" width="15.625" bestFit="1" customWidth="1"/>
    <col min="11521" max="11521" width="15.625" bestFit="1" customWidth="1"/>
    <col min="11523" max="11523" width="15.625" bestFit="1" customWidth="1"/>
    <col min="11525" max="11525" width="15.625" bestFit="1" customWidth="1"/>
    <col min="11527" max="11527" width="15.625" bestFit="1" customWidth="1"/>
    <col min="11529" max="11529" width="15.625" bestFit="1" customWidth="1"/>
    <col min="11531" max="11531" width="15.625" bestFit="1" customWidth="1"/>
    <col min="11533" max="11533" width="15.625" bestFit="1" customWidth="1"/>
    <col min="11535" max="11535" width="15.625" bestFit="1" customWidth="1"/>
    <col min="11537" max="11537" width="15.625" bestFit="1" customWidth="1"/>
    <col min="11539" max="11539" width="15.625" bestFit="1" customWidth="1"/>
    <col min="11541" max="11541" width="15.625" bestFit="1" customWidth="1"/>
    <col min="11543" max="11543" width="15.625" bestFit="1" customWidth="1"/>
    <col min="11545" max="11545" width="15.625" bestFit="1" customWidth="1"/>
    <col min="11547" max="11547" width="15.625" bestFit="1" customWidth="1"/>
    <col min="11549" max="11549" width="15.625" bestFit="1" customWidth="1"/>
    <col min="11551" max="11551" width="15.625" bestFit="1" customWidth="1"/>
    <col min="11553" max="11553" width="15.625" bestFit="1" customWidth="1"/>
    <col min="11555" max="11555" width="15.625" bestFit="1" customWidth="1"/>
    <col min="11557" max="11557" width="15.625" bestFit="1" customWidth="1"/>
    <col min="11559" max="11559" width="15.625" bestFit="1" customWidth="1"/>
    <col min="11561" max="11561" width="15.625" bestFit="1" customWidth="1"/>
    <col min="11563" max="11563" width="15.625" bestFit="1" customWidth="1"/>
    <col min="11565" max="11565" width="15.625" bestFit="1" customWidth="1"/>
    <col min="11567" max="11567" width="15.625" bestFit="1" customWidth="1"/>
    <col min="11569" max="11569" width="15.625" bestFit="1" customWidth="1"/>
    <col min="11571" max="11571" width="15.625" bestFit="1" customWidth="1"/>
    <col min="11573" max="11573" width="15.625" bestFit="1" customWidth="1"/>
    <col min="11575" max="11575" width="15.625" bestFit="1" customWidth="1"/>
    <col min="11577" max="11577" width="15.625" bestFit="1" customWidth="1"/>
    <col min="11579" max="11579" width="15.625" bestFit="1" customWidth="1"/>
    <col min="11581" max="11581" width="15.625" bestFit="1" customWidth="1"/>
    <col min="11583" max="11583" width="15.625" bestFit="1" customWidth="1"/>
    <col min="11585" max="11585" width="15.625" bestFit="1" customWidth="1"/>
    <col min="11587" max="11587" width="15.625" bestFit="1" customWidth="1"/>
    <col min="11589" max="11589" width="15.625" bestFit="1" customWidth="1"/>
    <col min="11591" max="11591" width="15.625" bestFit="1" customWidth="1"/>
    <col min="11593" max="11593" width="15.625" bestFit="1" customWidth="1"/>
    <col min="11595" max="11595" width="15.625" bestFit="1" customWidth="1"/>
    <col min="11597" max="11597" width="15.625" bestFit="1" customWidth="1"/>
    <col min="11599" max="11599" width="15.625" bestFit="1" customWidth="1"/>
    <col min="11601" max="11601" width="15.625" bestFit="1" customWidth="1"/>
    <col min="11603" max="11603" width="15.625" bestFit="1" customWidth="1"/>
    <col min="11605" max="11605" width="15.625" bestFit="1" customWidth="1"/>
    <col min="11607" max="11607" width="15.625" bestFit="1" customWidth="1"/>
    <col min="11609" max="11609" width="15.625" bestFit="1" customWidth="1"/>
    <col min="11611" max="11611" width="15.625" bestFit="1" customWidth="1"/>
    <col min="11613" max="11613" width="15.625" bestFit="1" customWidth="1"/>
    <col min="11615" max="11615" width="15.625" bestFit="1" customWidth="1"/>
    <col min="11617" max="11617" width="15.625" bestFit="1" customWidth="1"/>
    <col min="11619" max="11619" width="15.625" bestFit="1" customWidth="1"/>
    <col min="11621" max="11621" width="15.625" bestFit="1" customWidth="1"/>
    <col min="11623" max="11623" width="15.625" bestFit="1" customWidth="1"/>
    <col min="11625" max="11625" width="15.625" bestFit="1" customWidth="1"/>
    <col min="11627" max="11627" width="15.625" bestFit="1" customWidth="1"/>
    <col min="11629" max="11629" width="15.625" bestFit="1" customWidth="1"/>
    <col min="11631" max="11631" width="15.625" bestFit="1" customWidth="1"/>
    <col min="11633" max="11633" width="15.625" bestFit="1" customWidth="1"/>
    <col min="11635" max="11635" width="15.625" bestFit="1" customWidth="1"/>
    <col min="11637" max="11637" width="15.625" bestFit="1" customWidth="1"/>
    <col min="11639" max="11639" width="15.625" bestFit="1" customWidth="1"/>
    <col min="11641" max="11641" width="15.625" bestFit="1" customWidth="1"/>
    <col min="11643" max="11643" width="15.625" bestFit="1" customWidth="1"/>
    <col min="11645" max="11645" width="15.625" bestFit="1" customWidth="1"/>
    <col min="11647" max="11647" width="15.625" bestFit="1" customWidth="1"/>
    <col min="11649" max="11649" width="15.625" bestFit="1" customWidth="1"/>
    <col min="11651" max="11651" width="15.625" bestFit="1" customWidth="1"/>
    <col min="11653" max="11653" width="15.625" bestFit="1" customWidth="1"/>
    <col min="11655" max="11655" width="15.625" bestFit="1" customWidth="1"/>
    <col min="11657" max="11657" width="15.625" bestFit="1" customWidth="1"/>
    <col min="11659" max="11659" width="15.625" bestFit="1" customWidth="1"/>
    <col min="11661" max="11661" width="15.625" bestFit="1" customWidth="1"/>
    <col min="11663" max="11663" width="15.625" bestFit="1" customWidth="1"/>
    <col min="11665" max="11665" width="15.625" bestFit="1" customWidth="1"/>
    <col min="11667" max="11667" width="15.625" bestFit="1" customWidth="1"/>
    <col min="11669" max="11669" width="15.625" bestFit="1" customWidth="1"/>
    <col min="11671" max="11671" width="15.625" bestFit="1" customWidth="1"/>
    <col min="11673" max="11673" width="15.625" bestFit="1" customWidth="1"/>
    <col min="11675" max="11675" width="15.625" bestFit="1" customWidth="1"/>
    <col min="11677" max="11677" width="15.625" bestFit="1" customWidth="1"/>
    <col min="11679" max="11679" width="15.625" bestFit="1" customWidth="1"/>
    <col min="11681" max="11681" width="15.625" bestFit="1" customWidth="1"/>
    <col min="11683" max="11683" width="15.625" bestFit="1" customWidth="1"/>
    <col min="11685" max="11685" width="15.625" bestFit="1" customWidth="1"/>
    <col min="11687" max="11687" width="15.625" bestFit="1" customWidth="1"/>
    <col min="11689" max="11689" width="15.625" bestFit="1" customWidth="1"/>
    <col min="11691" max="11691" width="15.625" bestFit="1" customWidth="1"/>
    <col min="11693" max="11693" width="15.625" bestFit="1" customWidth="1"/>
    <col min="11695" max="11695" width="15.625" bestFit="1" customWidth="1"/>
    <col min="11697" max="11697" width="15.625" bestFit="1" customWidth="1"/>
    <col min="11699" max="11699" width="15.625" bestFit="1" customWidth="1"/>
    <col min="11701" max="11701" width="15.625" bestFit="1" customWidth="1"/>
    <col min="11703" max="11703" width="15.625" bestFit="1" customWidth="1"/>
    <col min="11705" max="11705" width="15.625" bestFit="1" customWidth="1"/>
    <col min="11707" max="11707" width="15.625" bestFit="1" customWidth="1"/>
    <col min="11709" max="11709" width="15.625" bestFit="1" customWidth="1"/>
    <col min="11711" max="11711" width="15.625" bestFit="1" customWidth="1"/>
    <col min="11713" max="11713" width="15.625" bestFit="1" customWidth="1"/>
    <col min="11715" max="11715" width="15.625" bestFit="1" customWidth="1"/>
    <col min="11717" max="11717" width="15.625" bestFit="1" customWidth="1"/>
    <col min="11719" max="11719" width="15.625" bestFit="1" customWidth="1"/>
    <col min="11721" max="11721" width="15.625" bestFit="1" customWidth="1"/>
    <col min="11723" max="11723" width="15.625" bestFit="1" customWidth="1"/>
    <col min="11725" max="11725" width="15.625" bestFit="1" customWidth="1"/>
    <col min="11727" max="11727" width="15.625" bestFit="1" customWidth="1"/>
    <col min="11729" max="11729" width="15.625" bestFit="1" customWidth="1"/>
    <col min="11731" max="11731" width="15.625" bestFit="1" customWidth="1"/>
    <col min="11733" max="11733" width="15.625" bestFit="1" customWidth="1"/>
    <col min="11735" max="11735" width="15.625" bestFit="1" customWidth="1"/>
    <col min="11737" max="11737" width="15.625" bestFit="1" customWidth="1"/>
    <col min="11739" max="11739" width="15.625" bestFit="1" customWidth="1"/>
    <col min="11741" max="11741" width="15.625" bestFit="1" customWidth="1"/>
    <col min="11743" max="11743" width="15.625" bestFit="1" customWidth="1"/>
    <col min="11745" max="11745" width="15.625" bestFit="1" customWidth="1"/>
    <col min="11747" max="11747" width="15.625" bestFit="1" customWidth="1"/>
    <col min="11749" max="11749" width="15.625" bestFit="1" customWidth="1"/>
    <col min="11751" max="11751" width="15.625" bestFit="1" customWidth="1"/>
    <col min="11753" max="11753" width="15.625" bestFit="1" customWidth="1"/>
    <col min="11755" max="11755" width="15.625" bestFit="1" customWidth="1"/>
    <col min="11757" max="11757" width="15.625" bestFit="1" customWidth="1"/>
    <col min="11759" max="11759" width="15.625" bestFit="1" customWidth="1"/>
    <col min="11761" max="11761" width="15.625" bestFit="1" customWidth="1"/>
    <col min="11763" max="11763" width="15.625" bestFit="1" customWidth="1"/>
    <col min="11765" max="11765" width="15.625" bestFit="1" customWidth="1"/>
    <col min="11767" max="11767" width="15.625" bestFit="1" customWidth="1"/>
    <col min="11769" max="11769" width="15.625" bestFit="1" customWidth="1"/>
    <col min="11771" max="11771" width="15.625" bestFit="1" customWidth="1"/>
    <col min="11773" max="11773" width="15.625" bestFit="1" customWidth="1"/>
    <col min="11775" max="11775" width="15.625" bestFit="1" customWidth="1"/>
    <col min="11777" max="11777" width="15.625" bestFit="1" customWidth="1"/>
    <col min="11779" max="11779" width="15.625" bestFit="1" customWidth="1"/>
    <col min="11781" max="11781" width="15.625" bestFit="1" customWidth="1"/>
    <col min="11783" max="11783" width="15.625" bestFit="1" customWidth="1"/>
    <col min="11785" max="11785" width="15.625" bestFit="1" customWidth="1"/>
    <col min="11787" max="11787" width="15.625" bestFit="1" customWidth="1"/>
    <col min="11789" max="11789" width="15.625" bestFit="1" customWidth="1"/>
    <col min="11791" max="11791" width="15.625" bestFit="1" customWidth="1"/>
    <col min="11793" max="11793" width="15.625" bestFit="1" customWidth="1"/>
    <col min="11795" max="11795" width="15.625" bestFit="1" customWidth="1"/>
    <col min="11797" max="11797" width="15.625" bestFit="1" customWidth="1"/>
    <col min="11799" max="11799" width="15.625" bestFit="1" customWidth="1"/>
    <col min="11801" max="11801" width="15.625" bestFit="1" customWidth="1"/>
    <col min="11803" max="11803" width="15.625" bestFit="1" customWidth="1"/>
    <col min="11805" max="11805" width="15.625" bestFit="1" customWidth="1"/>
    <col min="11807" max="11807" width="15.625" bestFit="1" customWidth="1"/>
    <col min="11809" max="11809" width="15.625" bestFit="1" customWidth="1"/>
    <col min="11811" max="11811" width="15.625" bestFit="1" customWidth="1"/>
    <col min="11813" max="11813" width="15.625" bestFit="1" customWidth="1"/>
    <col min="11815" max="11815" width="15.625" bestFit="1" customWidth="1"/>
    <col min="11817" max="11817" width="15.625" bestFit="1" customWidth="1"/>
    <col min="11819" max="11819" width="15.625" bestFit="1" customWidth="1"/>
    <col min="11821" max="11821" width="15.625" bestFit="1" customWidth="1"/>
    <col min="11823" max="11823" width="15.625" bestFit="1" customWidth="1"/>
    <col min="11825" max="11825" width="15.625" bestFit="1" customWidth="1"/>
    <col min="11827" max="11827" width="15.625" bestFit="1" customWidth="1"/>
    <col min="11829" max="11829" width="15.625" bestFit="1" customWidth="1"/>
    <col min="11831" max="11831" width="15.625" bestFit="1" customWidth="1"/>
    <col min="11833" max="11833" width="15.625" bestFit="1" customWidth="1"/>
    <col min="11835" max="11835" width="15.625" bestFit="1" customWidth="1"/>
    <col min="11837" max="11837" width="15.625" bestFit="1" customWidth="1"/>
    <col min="11839" max="11839" width="15.625" bestFit="1" customWidth="1"/>
    <col min="11841" max="11841" width="15.625" bestFit="1" customWidth="1"/>
    <col min="11843" max="11843" width="15.625" bestFit="1" customWidth="1"/>
    <col min="11845" max="11845" width="15.625" bestFit="1" customWidth="1"/>
    <col min="11847" max="11847" width="15.625" bestFit="1" customWidth="1"/>
    <col min="11849" max="11849" width="15.625" bestFit="1" customWidth="1"/>
    <col min="11851" max="11851" width="15.625" bestFit="1" customWidth="1"/>
    <col min="11853" max="11853" width="15.625" bestFit="1" customWidth="1"/>
    <col min="11855" max="11855" width="15.625" bestFit="1" customWidth="1"/>
    <col min="11857" max="11857" width="15.625" bestFit="1" customWidth="1"/>
    <col min="11859" max="11859" width="15.625" bestFit="1" customWidth="1"/>
    <col min="11861" max="11861" width="15.625" bestFit="1" customWidth="1"/>
    <col min="11863" max="11863" width="15.625" bestFit="1" customWidth="1"/>
    <col min="11865" max="11865" width="15.625" bestFit="1" customWidth="1"/>
    <col min="11867" max="11867" width="15.625" bestFit="1" customWidth="1"/>
    <col min="11869" max="11869" width="15.625" bestFit="1" customWidth="1"/>
    <col min="11871" max="11871" width="15.625" bestFit="1" customWidth="1"/>
    <col min="11873" max="11873" width="15.625" bestFit="1" customWidth="1"/>
    <col min="11875" max="11875" width="15.625" bestFit="1" customWidth="1"/>
    <col min="11877" max="11877" width="15.625" bestFit="1" customWidth="1"/>
    <col min="11879" max="11879" width="15.625" bestFit="1" customWidth="1"/>
    <col min="11881" max="11881" width="15.625" bestFit="1" customWidth="1"/>
    <col min="11883" max="11883" width="15.625" bestFit="1" customWidth="1"/>
    <col min="11885" max="11885" width="15.625" bestFit="1" customWidth="1"/>
    <col min="11887" max="11887" width="15.625" bestFit="1" customWidth="1"/>
    <col min="11889" max="11889" width="15.625" bestFit="1" customWidth="1"/>
    <col min="11891" max="11891" width="15.625" bestFit="1" customWidth="1"/>
    <col min="11893" max="11893" width="15.625" bestFit="1" customWidth="1"/>
    <col min="11895" max="11895" width="15.625" bestFit="1" customWidth="1"/>
    <col min="11897" max="11897" width="15.625" bestFit="1" customWidth="1"/>
    <col min="11899" max="11899" width="15.625" bestFit="1" customWidth="1"/>
    <col min="11901" max="11901" width="15.625" bestFit="1" customWidth="1"/>
    <col min="11903" max="11903" width="15.625" bestFit="1" customWidth="1"/>
    <col min="11905" max="11905" width="15.625" bestFit="1" customWidth="1"/>
    <col min="11907" max="11907" width="15.625" bestFit="1" customWidth="1"/>
    <col min="11909" max="11909" width="15.625" bestFit="1" customWidth="1"/>
    <col min="11911" max="11911" width="15.625" bestFit="1" customWidth="1"/>
    <col min="11913" max="11913" width="15.625" bestFit="1" customWidth="1"/>
    <col min="11915" max="11915" width="15.625" bestFit="1" customWidth="1"/>
    <col min="11917" max="11917" width="15.625" bestFit="1" customWidth="1"/>
    <col min="11919" max="11919" width="15.625" bestFit="1" customWidth="1"/>
    <col min="11921" max="11921" width="15.625" bestFit="1" customWidth="1"/>
    <col min="11923" max="11923" width="15.625" bestFit="1" customWidth="1"/>
    <col min="11925" max="11925" width="15.625" bestFit="1" customWidth="1"/>
    <col min="11927" max="11927" width="15.625" bestFit="1" customWidth="1"/>
    <col min="11929" max="11929" width="15.625" bestFit="1" customWidth="1"/>
    <col min="11931" max="11931" width="15.625" bestFit="1" customWidth="1"/>
    <col min="11933" max="11933" width="15.625" bestFit="1" customWidth="1"/>
    <col min="11935" max="11935" width="15.625" bestFit="1" customWidth="1"/>
    <col min="11937" max="11937" width="15.625" bestFit="1" customWidth="1"/>
    <col min="11939" max="11939" width="15.625" bestFit="1" customWidth="1"/>
    <col min="11941" max="11941" width="15.625" bestFit="1" customWidth="1"/>
    <col min="11943" max="11943" width="15.625" bestFit="1" customWidth="1"/>
    <col min="11945" max="11945" width="15.625" bestFit="1" customWidth="1"/>
    <col min="11947" max="11947" width="15.625" bestFit="1" customWidth="1"/>
    <col min="11949" max="11949" width="15.625" bestFit="1" customWidth="1"/>
    <col min="11951" max="11951" width="15.625" bestFit="1" customWidth="1"/>
    <col min="11953" max="11953" width="15.625" bestFit="1" customWidth="1"/>
    <col min="11955" max="11955" width="15.625" bestFit="1" customWidth="1"/>
    <col min="11957" max="11957" width="15.625" bestFit="1" customWidth="1"/>
    <col min="11959" max="11959" width="15.625" bestFit="1" customWidth="1"/>
    <col min="11961" max="11961" width="15.625" bestFit="1" customWidth="1"/>
    <col min="11963" max="11963" width="15.625" bestFit="1" customWidth="1"/>
    <col min="11965" max="11965" width="15.625" bestFit="1" customWidth="1"/>
    <col min="11967" max="11967" width="15.625" bestFit="1" customWidth="1"/>
    <col min="11969" max="11969" width="15.625" bestFit="1" customWidth="1"/>
    <col min="11971" max="11971" width="15.625" bestFit="1" customWidth="1"/>
    <col min="11973" max="11973" width="15.625" bestFit="1" customWidth="1"/>
    <col min="11975" max="11975" width="15.625" bestFit="1" customWidth="1"/>
    <col min="11977" max="11977" width="15.625" bestFit="1" customWidth="1"/>
    <col min="11979" max="11979" width="15.625" bestFit="1" customWidth="1"/>
    <col min="11981" max="11981" width="15.625" bestFit="1" customWidth="1"/>
    <col min="11983" max="11983" width="15.625" bestFit="1" customWidth="1"/>
    <col min="11985" max="11985" width="15.625" bestFit="1" customWidth="1"/>
    <col min="11987" max="11987" width="15.625" bestFit="1" customWidth="1"/>
    <col min="11989" max="11989" width="15.625" bestFit="1" customWidth="1"/>
    <col min="11991" max="11991" width="15.625" bestFit="1" customWidth="1"/>
    <col min="11993" max="11993" width="15.625" bestFit="1" customWidth="1"/>
    <col min="11995" max="11995" width="15.625" bestFit="1" customWidth="1"/>
    <col min="11997" max="11997" width="15.625" bestFit="1" customWidth="1"/>
    <col min="11999" max="11999" width="15.625" bestFit="1" customWidth="1"/>
    <col min="12001" max="12001" width="15.625" bestFit="1" customWidth="1"/>
    <col min="12003" max="12003" width="15.625" bestFit="1" customWidth="1"/>
    <col min="12005" max="12005" width="15.625" bestFit="1" customWidth="1"/>
    <col min="12007" max="12007" width="15.625" bestFit="1" customWidth="1"/>
    <col min="12009" max="12009" width="15.625" bestFit="1" customWidth="1"/>
    <col min="12011" max="12011" width="15.625" bestFit="1" customWidth="1"/>
    <col min="12013" max="12013" width="15.625" bestFit="1" customWidth="1"/>
    <col min="12015" max="12015" width="15.625" bestFit="1" customWidth="1"/>
    <col min="12017" max="12017" width="15.625" bestFit="1" customWidth="1"/>
    <col min="12019" max="12019" width="15.625" bestFit="1" customWidth="1"/>
    <col min="12021" max="12021" width="15.625" bestFit="1" customWidth="1"/>
    <col min="12023" max="12023" width="15.625" bestFit="1" customWidth="1"/>
    <col min="12025" max="12025" width="15.625" bestFit="1" customWidth="1"/>
    <col min="12027" max="12027" width="15.625" bestFit="1" customWidth="1"/>
    <col min="12029" max="12029" width="15.625" bestFit="1" customWidth="1"/>
    <col min="12031" max="12031" width="15.625" bestFit="1" customWidth="1"/>
    <col min="12033" max="12033" width="15.625" bestFit="1" customWidth="1"/>
    <col min="12035" max="12035" width="15.625" bestFit="1" customWidth="1"/>
    <col min="12037" max="12037" width="15.625" bestFit="1" customWidth="1"/>
    <col min="12039" max="12039" width="15.625" bestFit="1" customWidth="1"/>
    <col min="12041" max="12041" width="15.625" bestFit="1" customWidth="1"/>
    <col min="12043" max="12043" width="15.625" bestFit="1" customWidth="1"/>
    <col min="12045" max="12045" width="15.625" bestFit="1" customWidth="1"/>
    <col min="12047" max="12047" width="15.625" bestFit="1" customWidth="1"/>
    <col min="12049" max="12049" width="15.625" bestFit="1" customWidth="1"/>
    <col min="12051" max="12051" width="15.625" bestFit="1" customWidth="1"/>
    <col min="12053" max="12053" width="15.625" bestFit="1" customWidth="1"/>
    <col min="12055" max="12055" width="15.625" bestFit="1" customWidth="1"/>
    <col min="12057" max="12057" width="15.625" bestFit="1" customWidth="1"/>
    <col min="12059" max="12059" width="15.625" bestFit="1" customWidth="1"/>
    <col min="12061" max="12061" width="15.625" bestFit="1" customWidth="1"/>
    <col min="12063" max="12063" width="15.625" bestFit="1" customWidth="1"/>
    <col min="12065" max="12065" width="15.625" bestFit="1" customWidth="1"/>
    <col min="12067" max="12067" width="15.625" bestFit="1" customWidth="1"/>
    <col min="12069" max="12069" width="15.625" bestFit="1" customWidth="1"/>
    <col min="12071" max="12071" width="15.625" bestFit="1" customWidth="1"/>
    <col min="12073" max="12073" width="15.625" bestFit="1" customWidth="1"/>
    <col min="12075" max="12075" width="15.625" bestFit="1" customWidth="1"/>
    <col min="12077" max="12077" width="15.625" bestFit="1" customWidth="1"/>
    <col min="12079" max="12079" width="15.625" bestFit="1" customWidth="1"/>
    <col min="12081" max="12081" width="15.625" bestFit="1" customWidth="1"/>
    <col min="12083" max="12083" width="15.625" bestFit="1" customWidth="1"/>
    <col min="12085" max="12085" width="15.625" bestFit="1" customWidth="1"/>
    <col min="12087" max="12087" width="15.625" bestFit="1" customWidth="1"/>
    <col min="12089" max="12089" width="15.625" bestFit="1" customWidth="1"/>
    <col min="12091" max="12091" width="15.625" bestFit="1" customWidth="1"/>
    <col min="12093" max="12093" width="15.625" bestFit="1" customWidth="1"/>
    <col min="12095" max="12095" width="15.625" bestFit="1" customWidth="1"/>
    <col min="12097" max="12097" width="15.625" bestFit="1" customWidth="1"/>
    <col min="12099" max="12099" width="15.625" bestFit="1" customWidth="1"/>
    <col min="12101" max="12101" width="15.625" bestFit="1" customWidth="1"/>
    <col min="12103" max="12103" width="15.625" bestFit="1" customWidth="1"/>
    <col min="12105" max="12105" width="15.625" bestFit="1" customWidth="1"/>
    <col min="12107" max="12107" width="15.625" bestFit="1" customWidth="1"/>
    <col min="12109" max="12109" width="15.625" bestFit="1" customWidth="1"/>
    <col min="12111" max="12111" width="15.625" bestFit="1" customWidth="1"/>
    <col min="12113" max="12113" width="15.625" bestFit="1" customWidth="1"/>
    <col min="12115" max="12115" width="15.625" bestFit="1" customWidth="1"/>
    <col min="12117" max="12117" width="15.625" bestFit="1" customWidth="1"/>
    <col min="12119" max="12119" width="15.625" bestFit="1" customWidth="1"/>
    <col min="12121" max="12121" width="15.625" bestFit="1" customWidth="1"/>
    <col min="12123" max="12123" width="15.625" bestFit="1" customWidth="1"/>
    <col min="12125" max="12125" width="15.625" bestFit="1" customWidth="1"/>
    <col min="12127" max="12127" width="15.625" bestFit="1" customWidth="1"/>
    <col min="12129" max="12129" width="15.625" bestFit="1" customWidth="1"/>
    <col min="12131" max="12131" width="15.625" bestFit="1" customWidth="1"/>
    <col min="12133" max="12133" width="15.625" bestFit="1" customWidth="1"/>
    <col min="12135" max="12135" width="15.625" bestFit="1" customWidth="1"/>
    <col min="12137" max="12137" width="15.625" bestFit="1" customWidth="1"/>
    <col min="12139" max="12139" width="15.625" bestFit="1" customWidth="1"/>
    <col min="12141" max="12141" width="15.625" bestFit="1" customWidth="1"/>
    <col min="12143" max="12143" width="15.625" bestFit="1" customWidth="1"/>
    <col min="12145" max="12145" width="15.625" bestFit="1" customWidth="1"/>
    <col min="12147" max="12147" width="15.625" bestFit="1" customWidth="1"/>
    <col min="12149" max="12149" width="15.625" bestFit="1" customWidth="1"/>
    <col min="12151" max="12151" width="15.625" bestFit="1" customWidth="1"/>
    <col min="12153" max="12153" width="15.625" bestFit="1" customWidth="1"/>
    <col min="12155" max="12155" width="15.625" bestFit="1" customWidth="1"/>
    <col min="12157" max="12157" width="15.625" bestFit="1" customWidth="1"/>
    <col min="12159" max="12159" width="15.625" bestFit="1" customWidth="1"/>
    <col min="12161" max="12161" width="15.625" bestFit="1" customWidth="1"/>
    <col min="12163" max="12163" width="15.625" bestFit="1" customWidth="1"/>
    <col min="12165" max="12165" width="15.625" bestFit="1" customWidth="1"/>
    <col min="12167" max="12167" width="15.625" bestFit="1" customWidth="1"/>
    <col min="12169" max="12169" width="15.625" bestFit="1" customWidth="1"/>
    <col min="12171" max="12171" width="15.625" bestFit="1" customWidth="1"/>
    <col min="12173" max="12173" width="15.625" bestFit="1" customWidth="1"/>
    <col min="12175" max="12175" width="15.625" bestFit="1" customWidth="1"/>
    <col min="12177" max="12177" width="15.625" bestFit="1" customWidth="1"/>
    <col min="12179" max="12179" width="15.625" bestFit="1" customWidth="1"/>
    <col min="12181" max="12181" width="15.625" bestFit="1" customWidth="1"/>
    <col min="12183" max="12183" width="15.625" bestFit="1" customWidth="1"/>
    <col min="12185" max="12185" width="15.625" bestFit="1" customWidth="1"/>
    <col min="12187" max="12187" width="15.625" bestFit="1" customWidth="1"/>
    <col min="12189" max="12189" width="15.625" bestFit="1" customWidth="1"/>
    <col min="12191" max="12191" width="15.625" bestFit="1" customWidth="1"/>
    <col min="12193" max="12193" width="15.625" bestFit="1" customWidth="1"/>
    <col min="12195" max="12195" width="15.625" bestFit="1" customWidth="1"/>
    <col min="12197" max="12197" width="15.625" bestFit="1" customWidth="1"/>
    <col min="12199" max="12199" width="15.625" bestFit="1" customWidth="1"/>
    <col min="12201" max="12201" width="15.625" bestFit="1" customWidth="1"/>
    <col min="12203" max="12203" width="15.625" bestFit="1" customWidth="1"/>
    <col min="12205" max="12205" width="15.625" bestFit="1" customWidth="1"/>
    <col min="12207" max="12207" width="15.625" bestFit="1" customWidth="1"/>
    <col min="12209" max="12209" width="15.625" bestFit="1" customWidth="1"/>
    <col min="12211" max="12211" width="15.625" bestFit="1" customWidth="1"/>
    <col min="12213" max="12213" width="15.625" bestFit="1" customWidth="1"/>
    <col min="12215" max="12215" width="15.625" bestFit="1" customWidth="1"/>
    <col min="12217" max="12217" width="15.625" bestFit="1" customWidth="1"/>
    <col min="12219" max="12219" width="15.625" bestFit="1" customWidth="1"/>
    <col min="12221" max="12221" width="15.625" bestFit="1" customWidth="1"/>
    <col min="12223" max="12223" width="15.625" bestFit="1" customWidth="1"/>
    <col min="12225" max="12225" width="15.625" bestFit="1" customWidth="1"/>
    <col min="12227" max="12227" width="15.625" bestFit="1" customWidth="1"/>
    <col min="12229" max="12229" width="15.625" bestFit="1" customWidth="1"/>
    <col min="12231" max="12231" width="15.625" bestFit="1" customWidth="1"/>
    <col min="12233" max="12233" width="15.625" bestFit="1" customWidth="1"/>
    <col min="12235" max="12235" width="15.625" bestFit="1" customWidth="1"/>
    <col min="12237" max="12237" width="15.625" bestFit="1" customWidth="1"/>
    <col min="12239" max="12239" width="15.625" bestFit="1" customWidth="1"/>
    <col min="12241" max="12241" width="15.625" bestFit="1" customWidth="1"/>
    <col min="12243" max="12243" width="15.625" bestFit="1" customWidth="1"/>
    <col min="12245" max="12245" width="15.625" bestFit="1" customWidth="1"/>
    <col min="12247" max="12247" width="15.625" bestFit="1" customWidth="1"/>
    <col min="12249" max="12249" width="15.625" bestFit="1" customWidth="1"/>
    <col min="12251" max="12251" width="15.625" bestFit="1" customWidth="1"/>
    <col min="12253" max="12253" width="15.625" bestFit="1" customWidth="1"/>
    <col min="12255" max="12255" width="15.625" bestFit="1" customWidth="1"/>
    <col min="12257" max="12257" width="15.625" bestFit="1" customWidth="1"/>
    <col min="12259" max="12259" width="15.625" bestFit="1" customWidth="1"/>
    <col min="12261" max="12261" width="15.625" bestFit="1" customWidth="1"/>
    <col min="12263" max="12263" width="15.625" bestFit="1" customWidth="1"/>
    <col min="12265" max="12265" width="15.625" bestFit="1" customWidth="1"/>
    <col min="12267" max="12267" width="15.625" bestFit="1" customWidth="1"/>
    <col min="12269" max="12269" width="15.625" bestFit="1" customWidth="1"/>
    <col min="12271" max="12271" width="15.625" bestFit="1" customWidth="1"/>
    <col min="12273" max="12273" width="15.625" bestFit="1" customWidth="1"/>
    <col min="12275" max="12275" width="15.625" bestFit="1" customWidth="1"/>
    <col min="12277" max="12277" width="15.625" bestFit="1" customWidth="1"/>
    <col min="12279" max="12279" width="15.625" bestFit="1" customWidth="1"/>
    <col min="12281" max="12281" width="15.625" bestFit="1" customWidth="1"/>
    <col min="12283" max="12283" width="15.625" bestFit="1" customWidth="1"/>
    <col min="12285" max="12285" width="15.625" bestFit="1" customWidth="1"/>
    <col min="12287" max="12287" width="15.625" bestFit="1" customWidth="1"/>
    <col min="12289" max="12289" width="15.625" bestFit="1" customWidth="1"/>
    <col min="12291" max="12291" width="15.625" bestFit="1" customWidth="1"/>
    <col min="12293" max="12293" width="15.625" bestFit="1" customWidth="1"/>
    <col min="12295" max="12295" width="15.625" bestFit="1" customWidth="1"/>
    <col min="12297" max="12297" width="15.625" bestFit="1" customWidth="1"/>
    <col min="12299" max="12299" width="15.625" bestFit="1" customWidth="1"/>
    <col min="12301" max="12301" width="15.625" bestFit="1" customWidth="1"/>
    <col min="12303" max="12303" width="15.625" bestFit="1" customWidth="1"/>
    <col min="12305" max="12305" width="15.625" bestFit="1" customWidth="1"/>
    <col min="12307" max="12307" width="15.625" bestFit="1" customWidth="1"/>
    <col min="12309" max="12309" width="15.625" bestFit="1" customWidth="1"/>
    <col min="12311" max="12311" width="15.625" bestFit="1" customWidth="1"/>
    <col min="12313" max="12313" width="15.625" bestFit="1" customWidth="1"/>
    <col min="12315" max="12315" width="15.625" bestFit="1" customWidth="1"/>
    <col min="12317" max="12317" width="15.625" bestFit="1" customWidth="1"/>
    <col min="12319" max="12319" width="15.625" bestFit="1" customWidth="1"/>
    <col min="12321" max="12321" width="15.625" bestFit="1" customWidth="1"/>
    <col min="12323" max="12323" width="15.625" bestFit="1" customWidth="1"/>
    <col min="12325" max="12325" width="15.625" bestFit="1" customWidth="1"/>
    <col min="12327" max="12327" width="15.625" bestFit="1" customWidth="1"/>
    <col min="12329" max="12329" width="15.625" bestFit="1" customWidth="1"/>
    <col min="12331" max="12331" width="15.625" bestFit="1" customWidth="1"/>
    <col min="12333" max="12333" width="15.625" bestFit="1" customWidth="1"/>
    <col min="12335" max="12335" width="15.625" bestFit="1" customWidth="1"/>
    <col min="12337" max="12337" width="15.625" bestFit="1" customWidth="1"/>
    <col min="12339" max="12339" width="15.625" bestFit="1" customWidth="1"/>
    <col min="12341" max="12341" width="15.625" bestFit="1" customWidth="1"/>
    <col min="12343" max="12343" width="15.625" bestFit="1" customWidth="1"/>
    <col min="12345" max="12345" width="15.625" bestFit="1" customWidth="1"/>
    <col min="12347" max="12347" width="15.625" bestFit="1" customWidth="1"/>
    <col min="12349" max="12349" width="15.625" bestFit="1" customWidth="1"/>
    <col min="12351" max="12351" width="15.625" bestFit="1" customWidth="1"/>
    <col min="12353" max="12353" width="15.625" bestFit="1" customWidth="1"/>
    <col min="12355" max="12355" width="15.625" bestFit="1" customWidth="1"/>
    <col min="12357" max="12357" width="15.625" bestFit="1" customWidth="1"/>
    <col min="12359" max="12359" width="15.625" bestFit="1" customWidth="1"/>
    <col min="12361" max="12361" width="15.625" bestFit="1" customWidth="1"/>
    <col min="12363" max="12363" width="15.625" bestFit="1" customWidth="1"/>
    <col min="12365" max="12365" width="15.625" bestFit="1" customWidth="1"/>
    <col min="12367" max="12367" width="15.625" bestFit="1" customWidth="1"/>
    <col min="12369" max="12369" width="15.625" bestFit="1" customWidth="1"/>
    <col min="12371" max="12371" width="15.625" bestFit="1" customWidth="1"/>
    <col min="12373" max="12373" width="15.625" bestFit="1" customWidth="1"/>
    <col min="12375" max="12375" width="15.625" bestFit="1" customWidth="1"/>
    <col min="12377" max="12377" width="15.625" bestFit="1" customWidth="1"/>
    <col min="12379" max="12379" width="15.625" bestFit="1" customWidth="1"/>
    <col min="12381" max="12381" width="15.625" bestFit="1" customWidth="1"/>
    <col min="12383" max="12383" width="15.625" bestFit="1" customWidth="1"/>
    <col min="12385" max="12385" width="15.625" bestFit="1" customWidth="1"/>
    <col min="12387" max="12387" width="15.625" bestFit="1" customWidth="1"/>
    <col min="12389" max="12389" width="15.625" bestFit="1" customWidth="1"/>
    <col min="12391" max="12391" width="15.625" bestFit="1" customWidth="1"/>
    <col min="12393" max="12393" width="15.625" bestFit="1" customWidth="1"/>
    <col min="12395" max="12395" width="15.625" bestFit="1" customWidth="1"/>
    <col min="12397" max="12397" width="15.625" bestFit="1" customWidth="1"/>
    <col min="12399" max="12399" width="15.625" bestFit="1" customWidth="1"/>
    <col min="12401" max="12401" width="15.625" bestFit="1" customWidth="1"/>
    <col min="12403" max="12403" width="15.625" bestFit="1" customWidth="1"/>
    <col min="12405" max="12405" width="15.625" bestFit="1" customWidth="1"/>
    <col min="12407" max="12407" width="15.625" bestFit="1" customWidth="1"/>
    <col min="12409" max="12409" width="15.625" bestFit="1" customWidth="1"/>
    <col min="12411" max="12411" width="15.625" bestFit="1" customWidth="1"/>
    <col min="12413" max="12413" width="15.625" bestFit="1" customWidth="1"/>
    <col min="12415" max="12415" width="15.625" bestFit="1" customWidth="1"/>
    <col min="12417" max="12417" width="15.625" bestFit="1" customWidth="1"/>
    <col min="12419" max="12419" width="15.625" bestFit="1" customWidth="1"/>
    <col min="12421" max="12421" width="15.625" bestFit="1" customWidth="1"/>
    <col min="12423" max="12423" width="15.625" bestFit="1" customWidth="1"/>
    <col min="12425" max="12425" width="15.625" bestFit="1" customWidth="1"/>
    <col min="12427" max="12427" width="15.625" bestFit="1" customWidth="1"/>
    <col min="12429" max="12429" width="15.625" bestFit="1" customWidth="1"/>
    <col min="12431" max="12431" width="15.625" bestFit="1" customWidth="1"/>
    <col min="12433" max="12433" width="15.625" bestFit="1" customWidth="1"/>
    <col min="12435" max="12435" width="15.625" bestFit="1" customWidth="1"/>
    <col min="12437" max="12437" width="15.625" bestFit="1" customWidth="1"/>
    <col min="12439" max="12439" width="15.625" bestFit="1" customWidth="1"/>
    <col min="12441" max="12441" width="15.625" bestFit="1" customWidth="1"/>
    <col min="12443" max="12443" width="15.625" bestFit="1" customWidth="1"/>
    <col min="12445" max="12445" width="15.625" bestFit="1" customWidth="1"/>
    <col min="12447" max="12447" width="15.625" bestFit="1" customWidth="1"/>
    <col min="12449" max="12449" width="15.625" bestFit="1" customWidth="1"/>
    <col min="12451" max="12451" width="15.625" bestFit="1" customWidth="1"/>
    <col min="12453" max="12453" width="15.625" bestFit="1" customWidth="1"/>
    <col min="12455" max="12455" width="15.625" bestFit="1" customWidth="1"/>
    <col min="12457" max="12457" width="15.625" bestFit="1" customWidth="1"/>
    <col min="12459" max="12459" width="15.625" bestFit="1" customWidth="1"/>
    <col min="12461" max="12461" width="15.625" bestFit="1" customWidth="1"/>
    <col min="12463" max="12463" width="15.625" bestFit="1" customWidth="1"/>
    <col min="12465" max="12465" width="15.625" bestFit="1" customWidth="1"/>
    <col min="12467" max="12467" width="15.625" bestFit="1" customWidth="1"/>
    <col min="12469" max="12469" width="15.625" bestFit="1" customWidth="1"/>
    <col min="12471" max="12471" width="15.625" bestFit="1" customWidth="1"/>
    <col min="12473" max="12473" width="15.625" bestFit="1" customWidth="1"/>
    <col min="12475" max="12475" width="15.625" bestFit="1" customWidth="1"/>
    <col min="12477" max="12477" width="15.625" bestFit="1" customWidth="1"/>
    <col min="12479" max="12479" width="15.625" bestFit="1" customWidth="1"/>
    <col min="12481" max="12481" width="15.625" bestFit="1" customWidth="1"/>
    <col min="12483" max="12483" width="15.625" bestFit="1" customWidth="1"/>
    <col min="12485" max="12485" width="15.625" bestFit="1" customWidth="1"/>
    <col min="12487" max="12487" width="15.625" bestFit="1" customWidth="1"/>
    <col min="12489" max="12489" width="15.625" bestFit="1" customWidth="1"/>
    <col min="12491" max="12491" width="15.625" bestFit="1" customWidth="1"/>
    <col min="12493" max="12493" width="15.625" bestFit="1" customWidth="1"/>
    <col min="12495" max="12495" width="15.625" bestFit="1" customWidth="1"/>
    <col min="12497" max="12497" width="15.625" bestFit="1" customWidth="1"/>
    <col min="12499" max="12499" width="15.625" bestFit="1" customWidth="1"/>
    <col min="12501" max="12501" width="15.625" bestFit="1" customWidth="1"/>
    <col min="12503" max="12503" width="15.625" bestFit="1" customWidth="1"/>
    <col min="12505" max="12505" width="15.625" bestFit="1" customWidth="1"/>
    <col min="12507" max="12507" width="15.625" bestFit="1" customWidth="1"/>
    <col min="12509" max="12509" width="15.625" bestFit="1" customWidth="1"/>
    <col min="12511" max="12511" width="15.625" bestFit="1" customWidth="1"/>
    <col min="12513" max="12513" width="15.625" bestFit="1" customWidth="1"/>
    <col min="12515" max="12515" width="15.625" bestFit="1" customWidth="1"/>
    <col min="12517" max="12517" width="15.625" bestFit="1" customWidth="1"/>
    <col min="12519" max="12519" width="15.625" bestFit="1" customWidth="1"/>
    <col min="12521" max="12521" width="15.625" bestFit="1" customWidth="1"/>
    <col min="12523" max="12523" width="15.625" bestFit="1" customWidth="1"/>
    <col min="12525" max="12525" width="15.625" bestFit="1" customWidth="1"/>
    <col min="12527" max="12527" width="15.625" bestFit="1" customWidth="1"/>
    <col min="12529" max="12529" width="15.625" bestFit="1" customWidth="1"/>
    <col min="12531" max="12531" width="15.625" bestFit="1" customWidth="1"/>
    <col min="12533" max="12533" width="15.625" bestFit="1" customWidth="1"/>
    <col min="12535" max="12535" width="15.625" bestFit="1" customWidth="1"/>
    <col min="12537" max="12537" width="15.625" bestFit="1" customWidth="1"/>
    <col min="12539" max="12539" width="15.625" bestFit="1" customWidth="1"/>
    <col min="12541" max="12541" width="15.625" bestFit="1" customWidth="1"/>
    <col min="12543" max="12543" width="15.625" bestFit="1" customWidth="1"/>
    <col min="12545" max="12545" width="15.625" bestFit="1" customWidth="1"/>
    <col min="12547" max="12547" width="15.625" bestFit="1" customWidth="1"/>
    <col min="12549" max="12549" width="15.625" bestFit="1" customWidth="1"/>
    <col min="12551" max="12551" width="15.625" bestFit="1" customWidth="1"/>
    <col min="12553" max="12553" width="15.625" bestFit="1" customWidth="1"/>
    <col min="12555" max="12555" width="15.625" bestFit="1" customWidth="1"/>
    <col min="12557" max="12557" width="15.625" bestFit="1" customWidth="1"/>
    <col min="12559" max="12559" width="15.625" bestFit="1" customWidth="1"/>
    <col min="12561" max="12561" width="15.625" bestFit="1" customWidth="1"/>
    <col min="12563" max="12563" width="15.625" bestFit="1" customWidth="1"/>
    <col min="12565" max="12565" width="15.625" bestFit="1" customWidth="1"/>
    <col min="12567" max="12567" width="15.625" bestFit="1" customWidth="1"/>
    <col min="12569" max="12569" width="15.625" bestFit="1" customWidth="1"/>
    <col min="12571" max="12571" width="15.625" bestFit="1" customWidth="1"/>
    <col min="12573" max="12573" width="15.625" bestFit="1" customWidth="1"/>
    <col min="12575" max="12575" width="15.625" bestFit="1" customWidth="1"/>
    <col min="12577" max="12577" width="15.625" bestFit="1" customWidth="1"/>
    <col min="12579" max="12579" width="15.625" bestFit="1" customWidth="1"/>
    <col min="12581" max="12581" width="15.625" bestFit="1" customWidth="1"/>
    <col min="12583" max="12583" width="15.625" bestFit="1" customWidth="1"/>
    <col min="12585" max="12585" width="15.625" bestFit="1" customWidth="1"/>
    <col min="12587" max="12587" width="15.625" bestFit="1" customWidth="1"/>
    <col min="12589" max="12589" width="15.625" bestFit="1" customWidth="1"/>
    <col min="12591" max="12591" width="15.625" bestFit="1" customWidth="1"/>
    <col min="12593" max="12593" width="15.625" bestFit="1" customWidth="1"/>
    <col min="12595" max="12595" width="15.625" bestFit="1" customWidth="1"/>
    <col min="12597" max="12597" width="15.625" bestFit="1" customWidth="1"/>
    <col min="12599" max="12599" width="15.625" bestFit="1" customWidth="1"/>
    <col min="12601" max="12601" width="15.625" bestFit="1" customWidth="1"/>
    <col min="12603" max="12603" width="15.625" bestFit="1" customWidth="1"/>
    <col min="12605" max="12605" width="15.625" bestFit="1" customWidth="1"/>
    <col min="12607" max="12607" width="15.625" bestFit="1" customWidth="1"/>
    <col min="12609" max="12609" width="15.625" bestFit="1" customWidth="1"/>
    <col min="12611" max="12611" width="15.625" bestFit="1" customWidth="1"/>
    <col min="12613" max="12613" width="15.625" bestFit="1" customWidth="1"/>
    <col min="12615" max="12615" width="15.625" bestFit="1" customWidth="1"/>
    <col min="12617" max="12617" width="15.625" bestFit="1" customWidth="1"/>
    <col min="12619" max="12619" width="15.625" bestFit="1" customWidth="1"/>
    <col min="12621" max="12621" width="15.625" bestFit="1" customWidth="1"/>
    <col min="12623" max="12623" width="15.625" bestFit="1" customWidth="1"/>
    <col min="12625" max="12625" width="15.625" bestFit="1" customWidth="1"/>
    <col min="12627" max="12627" width="15.625" bestFit="1" customWidth="1"/>
    <col min="12629" max="12629" width="15.625" bestFit="1" customWidth="1"/>
    <col min="12631" max="12631" width="15.625" bestFit="1" customWidth="1"/>
    <col min="12633" max="12633" width="15.625" bestFit="1" customWidth="1"/>
    <col min="12635" max="12635" width="15.625" bestFit="1" customWidth="1"/>
    <col min="12637" max="12637" width="15.625" bestFit="1" customWidth="1"/>
    <col min="12639" max="12639" width="15.625" bestFit="1" customWidth="1"/>
    <col min="12641" max="12641" width="15.625" bestFit="1" customWidth="1"/>
    <col min="12643" max="12643" width="15.625" bestFit="1" customWidth="1"/>
    <col min="12645" max="12645" width="15.625" bestFit="1" customWidth="1"/>
    <col min="12647" max="12647" width="15.625" bestFit="1" customWidth="1"/>
    <col min="12649" max="12649" width="15.625" bestFit="1" customWidth="1"/>
    <col min="12651" max="12651" width="15.625" bestFit="1" customWidth="1"/>
    <col min="12653" max="12653" width="15.625" bestFit="1" customWidth="1"/>
    <col min="12655" max="12655" width="15.625" bestFit="1" customWidth="1"/>
    <col min="12657" max="12657" width="15.625" bestFit="1" customWidth="1"/>
    <col min="12659" max="12659" width="15.625" bestFit="1" customWidth="1"/>
    <col min="12661" max="12661" width="15.625" bestFit="1" customWidth="1"/>
    <col min="12663" max="12663" width="15.625" bestFit="1" customWidth="1"/>
    <col min="12665" max="12665" width="15.625" bestFit="1" customWidth="1"/>
    <col min="12667" max="12667" width="15.625" bestFit="1" customWidth="1"/>
    <col min="12669" max="12669" width="15.625" bestFit="1" customWidth="1"/>
    <col min="12671" max="12671" width="15.625" bestFit="1" customWidth="1"/>
    <col min="12673" max="12673" width="15.625" bestFit="1" customWidth="1"/>
    <col min="12675" max="12675" width="15.625" bestFit="1" customWidth="1"/>
    <col min="12677" max="12677" width="15.625" bestFit="1" customWidth="1"/>
    <col min="12679" max="12679" width="15.625" bestFit="1" customWidth="1"/>
    <col min="12681" max="12681" width="15.625" bestFit="1" customWidth="1"/>
    <col min="12683" max="12683" width="15.625" bestFit="1" customWidth="1"/>
    <col min="12685" max="12685" width="15.625" bestFit="1" customWidth="1"/>
    <col min="12687" max="12687" width="15.625" bestFit="1" customWidth="1"/>
    <col min="12689" max="12689" width="15.625" bestFit="1" customWidth="1"/>
    <col min="12691" max="12691" width="15.625" bestFit="1" customWidth="1"/>
    <col min="12693" max="12693" width="15.625" bestFit="1" customWidth="1"/>
    <col min="12695" max="12695" width="15.625" bestFit="1" customWidth="1"/>
    <col min="12697" max="12697" width="15.625" bestFit="1" customWidth="1"/>
    <col min="12699" max="12699" width="15.625" bestFit="1" customWidth="1"/>
    <col min="12701" max="12701" width="15.625" bestFit="1" customWidth="1"/>
    <col min="12703" max="12703" width="15.625" bestFit="1" customWidth="1"/>
    <col min="12705" max="12705" width="15.625" bestFit="1" customWidth="1"/>
    <col min="12707" max="12707" width="15.625" bestFit="1" customWidth="1"/>
    <col min="12709" max="12709" width="15.625" bestFit="1" customWidth="1"/>
    <col min="12711" max="12711" width="15.625" bestFit="1" customWidth="1"/>
    <col min="12713" max="12713" width="15.625" bestFit="1" customWidth="1"/>
    <col min="12715" max="12715" width="15.625" bestFit="1" customWidth="1"/>
    <col min="12717" max="12717" width="15.625" bestFit="1" customWidth="1"/>
    <col min="12719" max="12719" width="15.625" bestFit="1" customWidth="1"/>
    <col min="12721" max="12721" width="15.625" bestFit="1" customWidth="1"/>
    <col min="12723" max="12723" width="15.625" bestFit="1" customWidth="1"/>
    <col min="12725" max="12725" width="15.625" bestFit="1" customWidth="1"/>
    <col min="12727" max="12727" width="15.625" bestFit="1" customWidth="1"/>
    <col min="12729" max="12729" width="15.625" bestFit="1" customWidth="1"/>
    <col min="12731" max="12731" width="15.625" bestFit="1" customWidth="1"/>
    <col min="12733" max="12733" width="15.625" bestFit="1" customWidth="1"/>
    <col min="12735" max="12735" width="15.625" bestFit="1" customWidth="1"/>
    <col min="12737" max="12737" width="15.625" bestFit="1" customWidth="1"/>
    <col min="12739" max="12739" width="15.625" bestFit="1" customWidth="1"/>
    <col min="12741" max="12741" width="15.625" bestFit="1" customWidth="1"/>
    <col min="12743" max="12743" width="15.625" bestFit="1" customWidth="1"/>
    <col min="12745" max="12745" width="15.625" bestFit="1" customWidth="1"/>
    <col min="12747" max="12747" width="15.625" bestFit="1" customWidth="1"/>
    <col min="12749" max="12749" width="15.625" bestFit="1" customWidth="1"/>
    <col min="12751" max="12751" width="15.625" bestFit="1" customWidth="1"/>
    <col min="12753" max="12753" width="15.625" bestFit="1" customWidth="1"/>
    <col min="12755" max="12755" width="15.625" bestFit="1" customWidth="1"/>
    <col min="12757" max="12757" width="15.625" bestFit="1" customWidth="1"/>
    <col min="12759" max="12759" width="15.625" bestFit="1" customWidth="1"/>
    <col min="12761" max="12761" width="15.625" bestFit="1" customWidth="1"/>
    <col min="12763" max="12763" width="15.625" bestFit="1" customWidth="1"/>
    <col min="12765" max="12765" width="15.625" bestFit="1" customWidth="1"/>
    <col min="12767" max="12767" width="15.625" bestFit="1" customWidth="1"/>
    <col min="12769" max="12769" width="15.625" bestFit="1" customWidth="1"/>
    <col min="12771" max="12771" width="15.625" bestFit="1" customWidth="1"/>
    <col min="12773" max="12773" width="15.625" bestFit="1" customWidth="1"/>
    <col min="12775" max="12775" width="15.625" bestFit="1" customWidth="1"/>
    <col min="12777" max="12777" width="15.625" bestFit="1" customWidth="1"/>
    <col min="12779" max="12779" width="15.625" bestFit="1" customWidth="1"/>
    <col min="12781" max="12781" width="15.625" bestFit="1" customWidth="1"/>
    <col min="12783" max="12783" width="15.625" bestFit="1" customWidth="1"/>
    <col min="12785" max="12785" width="15.625" bestFit="1" customWidth="1"/>
    <col min="12787" max="12787" width="15.625" bestFit="1" customWidth="1"/>
    <col min="12789" max="12789" width="15.625" bestFit="1" customWidth="1"/>
    <col min="12791" max="12791" width="15.625" bestFit="1" customWidth="1"/>
    <col min="12793" max="12793" width="15.625" bestFit="1" customWidth="1"/>
    <col min="12795" max="12795" width="15.625" bestFit="1" customWidth="1"/>
    <col min="12797" max="12797" width="15.625" bestFit="1" customWidth="1"/>
    <col min="12799" max="12799" width="15.625" bestFit="1" customWidth="1"/>
    <col min="12801" max="12801" width="15.625" bestFit="1" customWidth="1"/>
    <col min="12803" max="12803" width="15.625" bestFit="1" customWidth="1"/>
    <col min="12805" max="12805" width="15.625" bestFit="1" customWidth="1"/>
    <col min="12807" max="12807" width="15.625" bestFit="1" customWidth="1"/>
    <col min="12809" max="12809" width="15.625" bestFit="1" customWidth="1"/>
    <col min="12811" max="12811" width="15.625" bestFit="1" customWidth="1"/>
    <col min="12813" max="12813" width="15.625" bestFit="1" customWidth="1"/>
    <col min="12815" max="12815" width="15.625" bestFit="1" customWidth="1"/>
    <col min="12817" max="12817" width="15.625" bestFit="1" customWidth="1"/>
    <col min="12819" max="12819" width="15.625" bestFit="1" customWidth="1"/>
    <col min="12821" max="12821" width="15.625" bestFit="1" customWidth="1"/>
    <col min="12823" max="12823" width="15.625" bestFit="1" customWidth="1"/>
    <col min="12825" max="12825" width="15.625" bestFit="1" customWidth="1"/>
    <col min="12827" max="12827" width="15.625" bestFit="1" customWidth="1"/>
    <col min="12829" max="12829" width="15.625" bestFit="1" customWidth="1"/>
    <col min="12831" max="12831" width="15.625" bestFit="1" customWidth="1"/>
    <col min="12833" max="12833" width="15.625" bestFit="1" customWidth="1"/>
    <col min="12835" max="12835" width="15.625" bestFit="1" customWidth="1"/>
    <col min="12837" max="12837" width="15.625" bestFit="1" customWidth="1"/>
    <col min="12839" max="12839" width="15.625" bestFit="1" customWidth="1"/>
    <col min="12841" max="12841" width="15.625" bestFit="1" customWidth="1"/>
    <col min="12843" max="12843" width="15.625" bestFit="1" customWidth="1"/>
    <col min="12845" max="12845" width="15.625" bestFit="1" customWidth="1"/>
    <col min="12847" max="12847" width="15.625" bestFit="1" customWidth="1"/>
    <col min="12849" max="12849" width="15.625" bestFit="1" customWidth="1"/>
    <col min="12851" max="12851" width="15.625" bestFit="1" customWidth="1"/>
    <col min="12853" max="12853" width="15.625" bestFit="1" customWidth="1"/>
    <col min="12855" max="12855" width="15.625" bestFit="1" customWidth="1"/>
    <col min="12857" max="12857" width="15.625" bestFit="1" customWidth="1"/>
    <col min="12859" max="12859" width="15.625" bestFit="1" customWidth="1"/>
    <col min="12861" max="12861" width="15.625" bestFit="1" customWidth="1"/>
    <col min="12863" max="12863" width="15.625" bestFit="1" customWidth="1"/>
    <col min="12865" max="12865" width="15.625" bestFit="1" customWidth="1"/>
    <col min="12867" max="12867" width="15.625" bestFit="1" customWidth="1"/>
    <col min="12869" max="12869" width="15.625" bestFit="1" customWidth="1"/>
    <col min="12871" max="12871" width="15.625" bestFit="1" customWidth="1"/>
    <col min="12873" max="12873" width="15.625" bestFit="1" customWidth="1"/>
    <col min="12875" max="12875" width="15.625" bestFit="1" customWidth="1"/>
    <col min="12877" max="12877" width="15.625" bestFit="1" customWidth="1"/>
    <col min="12879" max="12879" width="15.625" bestFit="1" customWidth="1"/>
    <col min="12881" max="12881" width="15.625" bestFit="1" customWidth="1"/>
    <col min="12883" max="12883" width="15.625" bestFit="1" customWidth="1"/>
    <col min="12885" max="12885" width="15.625" bestFit="1" customWidth="1"/>
    <col min="12887" max="12887" width="15.625" bestFit="1" customWidth="1"/>
    <col min="12889" max="12889" width="15.625" bestFit="1" customWidth="1"/>
    <col min="12891" max="12891" width="15.625" bestFit="1" customWidth="1"/>
    <col min="12893" max="12893" width="15.625" bestFit="1" customWidth="1"/>
    <col min="12895" max="12895" width="15.625" bestFit="1" customWidth="1"/>
    <col min="12897" max="12897" width="15.625" bestFit="1" customWidth="1"/>
    <col min="12899" max="12899" width="15.625" bestFit="1" customWidth="1"/>
    <col min="12901" max="12901" width="15.625" bestFit="1" customWidth="1"/>
    <col min="12903" max="12903" width="15.625" bestFit="1" customWidth="1"/>
    <col min="12905" max="12905" width="15.625" bestFit="1" customWidth="1"/>
    <col min="12907" max="12907" width="15.625" bestFit="1" customWidth="1"/>
    <col min="12909" max="12909" width="15.625" bestFit="1" customWidth="1"/>
    <col min="12911" max="12911" width="15.625" bestFit="1" customWidth="1"/>
    <col min="12913" max="12913" width="15.625" bestFit="1" customWidth="1"/>
    <col min="12915" max="12915" width="15.625" bestFit="1" customWidth="1"/>
    <col min="12917" max="12917" width="15.625" bestFit="1" customWidth="1"/>
    <col min="12919" max="12919" width="15.625" bestFit="1" customWidth="1"/>
    <col min="12921" max="12921" width="15.625" bestFit="1" customWidth="1"/>
    <col min="12923" max="12923" width="15.625" bestFit="1" customWidth="1"/>
    <col min="12925" max="12925" width="15.625" bestFit="1" customWidth="1"/>
    <col min="12927" max="12927" width="15.625" bestFit="1" customWidth="1"/>
    <col min="12929" max="12929" width="15.625" bestFit="1" customWidth="1"/>
    <col min="12931" max="12931" width="15.625" bestFit="1" customWidth="1"/>
    <col min="12933" max="12933" width="15.625" bestFit="1" customWidth="1"/>
    <col min="12935" max="12935" width="15.625" bestFit="1" customWidth="1"/>
    <col min="12937" max="12937" width="15.625" bestFit="1" customWidth="1"/>
    <col min="12939" max="12939" width="15.625" bestFit="1" customWidth="1"/>
    <col min="12941" max="12941" width="15.625" bestFit="1" customWidth="1"/>
    <col min="12943" max="12943" width="15.625" bestFit="1" customWidth="1"/>
    <col min="12945" max="12945" width="15.625" bestFit="1" customWidth="1"/>
    <col min="12947" max="12947" width="15.625" bestFit="1" customWidth="1"/>
    <col min="12949" max="12949" width="15.625" bestFit="1" customWidth="1"/>
    <col min="12951" max="12951" width="15.625" bestFit="1" customWidth="1"/>
    <col min="12953" max="12953" width="15.625" bestFit="1" customWidth="1"/>
    <col min="12955" max="12955" width="15.625" bestFit="1" customWidth="1"/>
    <col min="12957" max="12957" width="15.625" bestFit="1" customWidth="1"/>
    <col min="12959" max="12959" width="15.625" bestFit="1" customWidth="1"/>
    <col min="12961" max="12961" width="15.625" bestFit="1" customWidth="1"/>
    <col min="12963" max="12963" width="15.625" bestFit="1" customWidth="1"/>
    <col min="12965" max="12965" width="15.625" bestFit="1" customWidth="1"/>
    <col min="12967" max="12967" width="15.625" bestFit="1" customWidth="1"/>
    <col min="12969" max="12969" width="15.625" bestFit="1" customWidth="1"/>
    <col min="12971" max="12971" width="15.625" bestFit="1" customWidth="1"/>
    <col min="12973" max="12973" width="15.625" bestFit="1" customWidth="1"/>
    <col min="12975" max="12975" width="15.625" bestFit="1" customWidth="1"/>
    <col min="12977" max="12977" width="15.625" bestFit="1" customWidth="1"/>
    <col min="12979" max="12979" width="15.625" bestFit="1" customWidth="1"/>
    <col min="12981" max="12981" width="15.625" bestFit="1" customWidth="1"/>
    <col min="12983" max="12983" width="15.625" bestFit="1" customWidth="1"/>
    <col min="12985" max="12985" width="15.625" bestFit="1" customWidth="1"/>
    <col min="12987" max="12987" width="15.625" bestFit="1" customWidth="1"/>
    <col min="12989" max="12989" width="15.625" bestFit="1" customWidth="1"/>
    <col min="12991" max="12991" width="15.625" bestFit="1" customWidth="1"/>
    <col min="12993" max="12993" width="15.625" bestFit="1" customWidth="1"/>
    <col min="12995" max="12995" width="15.625" bestFit="1" customWidth="1"/>
    <col min="12997" max="12997" width="15.625" bestFit="1" customWidth="1"/>
    <col min="12999" max="12999" width="15.625" bestFit="1" customWidth="1"/>
    <col min="13001" max="13001" width="15.625" bestFit="1" customWidth="1"/>
    <col min="13003" max="13003" width="15.625" bestFit="1" customWidth="1"/>
    <col min="13005" max="13005" width="15.625" bestFit="1" customWidth="1"/>
    <col min="13007" max="13007" width="15.625" bestFit="1" customWidth="1"/>
    <col min="13009" max="13009" width="15.625" bestFit="1" customWidth="1"/>
    <col min="13011" max="13011" width="15.625" bestFit="1" customWidth="1"/>
    <col min="13013" max="13013" width="15.625" bestFit="1" customWidth="1"/>
    <col min="13015" max="13015" width="15.625" bestFit="1" customWidth="1"/>
    <col min="13017" max="13017" width="15.625" bestFit="1" customWidth="1"/>
    <col min="13019" max="13019" width="15.625" bestFit="1" customWidth="1"/>
    <col min="13021" max="13021" width="15.625" bestFit="1" customWidth="1"/>
    <col min="13023" max="13023" width="15.625" bestFit="1" customWidth="1"/>
    <col min="13025" max="13025" width="15.625" bestFit="1" customWidth="1"/>
    <col min="13027" max="13027" width="15.625" bestFit="1" customWidth="1"/>
    <col min="13029" max="13029" width="15.625" bestFit="1" customWidth="1"/>
    <col min="13031" max="13031" width="15.625" bestFit="1" customWidth="1"/>
    <col min="13033" max="13033" width="15.625" bestFit="1" customWidth="1"/>
    <col min="13035" max="13035" width="15.625" bestFit="1" customWidth="1"/>
    <col min="13037" max="13037" width="15.625" bestFit="1" customWidth="1"/>
    <col min="13039" max="13039" width="15.625" bestFit="1" customWidth="1"/>
    <col min="13041" max="13041" width="15.625" bestFit="1" customWidth="1"/>
    <col min="13043" max="13043" width="15.625" bestFit="1" customWidth="1"/>
    <col min="13045" max="13045" width="15.625" bestFit="1" customWidth="1"/>
    <col min="13047" max="13047" width="15.625" bestFit="1" customWidth="1"/>
    <col min="13049" max="13049" width="15.625" bestFit="1" customWidth="1"/>
    <col min="13051" max="13051" width="15.625" bestFit="1" customWidth="1"/>
    <col min="13053" max="13053" width="15.625" bestFit="1" customWidth="1"/>
    <col min="13055" max="13055" width="15.625" bestFit="1" customWidth="1"/>
    <col min="13057" max="13057" width="15.625" bestFit="1" customWidth="1"/>
    <col min="13059" max="13059" width="15.625" bestFit="1" customWidth="1"/>
    <col min="13061" max="13061" width="15.625" bestFit="1" customWidth="1"/>
    <col min="13063" max="13063" width="15.625" bestFit="1" customWidth="1"/>
    <col min="13065" max="13065" width="15.625" bestFit="1" customWidth="1"/>
    <col min="13067" max="13067" width="15.625" bestFit="1" customWidth="1"/>
    <col min="13069" max="13069" width="15.625" bestFit="1" customWidth="1"/>
    <col min="13071" max="13071" width="15.625" bestFit="1" customWidth="1"/>
    <col min="13073" max="13073" width="15.625" bestFit="1" customWidth="1"/>
    <col min="13075" max="13075" width="15.625" bestFit="1" customWidth="1"/>
    <col min="13077" max="13077" width="15.625" bestFit="1" customWidth="1"/>
    <col min="13079" max="13079" width="15.625" bestFit="1" customWidth="1"/>
    <col min="13081" max="13081" width="15.625" bestFit="1" customWidth="1"/>
    <col min="13083" max="13083" width="15.625" bestFit="1" customWidth="1"/>
    <col min="13085" max="13085" width="15.625" bestFit="1" customWidth="1"/>
    <col min="13087" max="13087" width="15.625" bestFit="1" customWidth="1"/>
    <col min="13089" max="13089" width="15.625" bestFit="1" customWidth="1"/>
    <col min="13091" max="13091" width="15.625" bestFit="1" customWidth="1"/>
    <col min="13093" max="13093" width="15.625" bestFit="1" customWidth="1"/>
    <col min="13095" max="13095" width="15.625" bestFit="1" customWidth="1"/>
    <col min="13097" max="13097" width="15.625" bestFit="1" customWidth="1"/>
    <col min="13099" max="13099" width="15.625" bestFit="1" customWidth="1"/>
    <col min="13101" max="13101" width="15.625" bestFit="1" customWidth="1"/>
    <col min="13103" max="13103" width="15.625" bestFit="1" customWidth="1"/>
    <col min="13105" max="13105" width="15.625" bestFit="1" customWidth="1"/>
    <col min="13107" max="13107" width="15.625" bestFit="1" customWidth="1"/>
    <col min="13109" max="13109" width="15.625" bestFit="1" customWidth="1"/>
    <col min="13111" max="13111" width="15.625" bestFit="1" customWidth="1"/>
    <col min="13113" max="13113" width="15.625" bestFit="1" customWidth="1"/>
    <col min="13115" max="13115" width="15.625" bestFit="1" customWidth="1"/>
    <col min="13117" max="13117" width="15.625" bestFit="1" customWidth="1"/>
    <col min="13119" max="13119" width="15.625" bestFit="1" customWidth="1"/>
    <col min="13121" max="13121" width="15.625" bestFit="1" customWidth="1"/>
    <col min="13123" max="13123" width="15.625" bestFit="1" customWidth="1"/>
    <col min="13125" max="13125" width="15.625" bestFit="1" customWidth="1"/>
    <col min="13127" max="13127" width="15.625" bestFit="1" customWidth="1"/>
    <col min="13129" max="13129" width="15.625" bestFit="1" customWidth="1"/>
    <col min="13131" max="13131" width="15.625" bestFit="1" customWidth="1"/>
    <col min="13133" max="13133" width="15.625" bestFit="1" customWidth="1"/>
    <col min="13135" max="13135" width="15.625" bestFit="1" customWidth="1"/>
    <col min="13137" max="13137" width="15.625" bestFit="1" customWidth="1"/>
    <col min="13139" max="13139" width="15.625" bestFit="1" customWidth="1"/>
    <col min="13141" max="13141" width="15.625" bestFit="1" customWidth="1"/>
    <col min="13143" max="13143" width="15.625" bestFit="1" customWidth="1"/>
    <col min="13145" max="13145" width="15.625" bestFit="1" customWidth="1"/>
    <col min="13147" max="13147" width="15.625" bestFit="1" customWidth="1"/>
    <col min="13149" max="13149" width="15.625" bestFit="1" customWidth="1"/>
    <col min="13151" max="13151" width="15.625" bestFit="1" customWidth="1"/>
    <col min="13153" max="13153" width="15.625" bestFit="1" customWidth="1"/>
    <col min="13155" max="13155" width="15.625" bestFit="1" customWidth="1"/>
    <col min="13157" max="13157" width="15.625" bestFit="1" customWidth="1"/>
    <col min="13159" max="13159" width="15.625" bestFit="1" customWidth="1"/>
    <col min="13161" max="13161" width="15.625" bestFit="1" customWidth="1"/>
    <col min="13163" max="13163" width="15.625" bestFit="1" customWidth="1"/>
    <col min="13165" max="13165" width="15.625" bestFit="1" customWidth="1"/>
    <col min="13167" max="13167" width="15.625" bestFit="1" customWidth="1"/>
    <col min="13169" max="13169" width="15.625" bestFit="1" customWidth="1"/>
    <col min="13171" max="13171" width="15.625" bestFit="1" customWidth="1"/>
    <col min="13173" max="13173" width="15.625" bestFit="1" customWidth="1"/>
    <col min="13175" max="13175" width="15.625" bestFit="1" customWidth="1"/>
    <col min="13177" max="13177" width="15.625" bestFit="1" customWidth="1"/>
    <col min="13179" max="13179" width="15.625" bestFit="1" customWidth="1"/>
    <col min="13181" max="13181" width="15.625" bestFit="1" customWidth="1"/>
    <col min="13183" max="13183" width="15.625" bestFit="1" customWidth="1"/>
    <col min="13185" max="13185" width="15.625" bestFit="1" customWidth="1"/>
    <col min="13187" max="13187" width="15.625" bestFit="1" customWidth="1"/>
    <col min="13189" max="13189" width="15.625" bestFit="1" customWidth="1"/>
    <col min="13191" max="13191" width="15.625" bestFit="1" customWidth="1"/>
    <col min="13193" max="13193" width="15.625" bestFit="1" customWidth="1"/>
    <col min="13195" max="13195" width="15.625" bestFit="1" customWidth="1"/>
    <col min="13197" max="13197" width="15.625" bestFit="1" customWidth="1"/>
    <col min="13199" max="13199" width="15.625" bestFit="1" customWidth="1"/>
    <col min="13201" max="13201" width="15.625" bestFit="1" customWidth="1"/>
    <col min="13203" max="13203" width="15.625" bestFit="1" customWidth="1"/>
    <col min="13205" max="13205" width="15.625" bestFit="1" customWidth="1"/>
    <col min="13207" max="13207" width="15.625" bestFit="1" customWidth="1"/>
    <col min="13209" max="13209" width="15.625" bestFit="1" customWidth="1"/>
    <col min="13211" max="13211" width="15.625" bestFit="1" customWidth="1"/>
    <col min="13213" max="13213" width="15.625" bestFit="1" customWidth="1"/>
    <col min="13215" max="13215" width="15.625" bestFit="1" customWidth="1"/>
    <col min="13217" max="13217" width="15.625" bestFit="1" customWidth="1"/>
    <col min="13219" max="13219" width="15.625" bestFit="1" customWidth="1"/>
    <col min="13221" max="13221" width="15.625" bestFit="1" customWidth="1"/>
    <col min="13223" max="13223" width="15.625" bestFit="1" customWidth="1"/>
    <col min="13225" max="13225" width="15.625" bestFit="1" customWidth="1"/>
    <col min="13227" max="13227" width="15.625" bestFit="1" customWidth="1"/>
    <col min="13229" max="13229" width="15.625" bestFit="1" customWidth="1"/>
    <col min="13231" max="13231" width="15.625" bestFit="1" customWidth="1"/>
    <col min="13233" max="13233" width="15.625" bestFit="1" customWidth="1"/>
    <col min="13235" max="13235" width="15.625" bestFit="1" customWidth="1"/>
    <col min="13237" max="13237" width="15.625" bestFit="1" customWidth="1"/>
    <col min="13239" max="13239" width="15.625" bestFit="1" customWidth="1"/>
    <col min="13241" max="13241" width="15.625" bestFit="1" customWidth="1"/>
    <col min="13243" max="13243" width="15.625" bestFit="1" customWidth="1"/>
    <col min="13245" max="13245" width="15.625" bestFit="1" customWidth="1"/>
    <col min="13247" max="13247" width="15.625" bestFit="1" customWidth="1"/>
    <col min="13249" max="13249" width="15.625" bestFit="1" customWidth="1"/>
    <col min="13251" max="13251" width="15.625" bestFit="1" customWidth="1"/>
    <col min="13253" max="13253" width="15.625" bestFit="1" customWidth="1"/>
    <col min="13255" max="13255" width="15.625" bestFit="1" customWidth="1"/>
    <col min="13257" max="13257" width="15.625" bestFit="1" customWidth="1"/>
    <col min="13259" max="13259" width="15.625" bestFit="1" customWidth="1"/>
    <col min="13261" max="13261" width="15.625" bestFit="1" customWidth="1"/>
    <col min="13263" max="13263" width="15.625" bestFit="1" customWidth="1"/>
    <col min="13265" max="13265" width="15.625" bestFit="1" customWidth="1"/>
    <col min="13267" max="13267" width="15.625" bestFit="1" customWidth="1"/>
    <col min="13269" max="13269" width="15.625" bestFit="1" customWidth="1"/>
    <col min="13271" max="13271" width="15.625" bestFit="1" customWidth="1"/>
    <col min="13273" max="13273" width="15.625" bestFit="1" customWidth="1"/>
    <col min="13275" max="13275" width="15.625" bestFit="1" customWidth="1"/>
    <col min="13277" max="13277" width="15.625" bestFit="1" customWidth="1"/>
    <col min="13279" max="13279" width="15.625" bestFit="1" customWidth="1"/>
    <col min="13281" max="13281" width="15.625" bestFit="1" customWidth="1"/>
    <col min="13283" max="13283" width="15.625" bestFit="1" customWidth="1"/>
    <col min="13285" max="13285" width="15.625" bestFit="1" customWidth="1"/>
    <col min="13287" max="13287" width="15.625" bestFit="1" customWidth="1"/>
    <col min="13289" max="13289" width="15.625" bestFit="1" customWidth="1"/>
    <col min="13291" max="13291" width="15.625" bestFit="1" customWidth="1"/>
    <col min="13293" max="13293" width="15.625" bestFit="1" customWidth="1"/>
    <col min="13295" max="13295" width="15.625" bestFit="1" customWidth="1"/>
    <col min="13297" max="13297" width="15.625" bestFit="1" customWidth="1"/>
    <col min="13299" max="13299" width="15.625" bestFit="1" customWidth="1"/>
    <col min="13301" max="13301" width="15.625" bestFit="1" customWidth="1"/>
    <col min="13303" max="13303" width="15.625" bestFit="1" customWidth="1"/>
    <col min="13305" max="13305" width="15.625" bestFit="1" customWidth="1"/>
    <col min="13307" max="13307" width="15.625" bestFit="1" customWidth="1"/>
    <col min="13309" max="13309" width="15.625" bestFit="1" customWidth="1"/>
    <col min="13311" max="13311" width="15.625" bestFit="1" customWidth="1"/>
    <col min="13313" max="13313" width="15.625" bestFit="1" customWidth="1"/>
    <col min="13315" max="13315" width="15.625" bestFit="1" customWidth="1"/>
    <col min="13317" max="13317" width="15.625" bestFit="1" customWidth="1"/>
    <col min="13319" max="13319" width="15.625" bestFit="1" customWidth="1"/>
    <col min="13321" max="13321" width="15.625" bestFit="1" customWidth="1"/>
    <col min="13323" max="13323" width="15.625" bestFit="1" customWidth="1"/>
    <col min="13325" max="13325" width="15.625" bestFit="1" customWidth="1"/>
    <col min="13327" max="13327" width="15.625" bestFit="1" customWidth="1"/>
    <col min="13329" max="13329" width="15.625" bestFit="1" customWidth="1"/>
    <col min="13331" max="13331" width="15.625" bestFit="1" customWidth="1"/>
    <col min="13333" max="13333" width="15.625" bestFit="1" customWidth="1"/>
    <col min="13335" max="13335" width="15.625" bestFit="1" customWidth="1"/>
    <col min="13337" max="13337" width="15.625" bestFit="1" customWidth="1"/>
    <col min="13339" max="13339" width="15.625" bestFit="1" customWidth="1"/>
    <col min="13341" max="13341" width="15.625" bestFit="1" customWidth="1"/>
    <col min="13343" max="13343" width="15.625" bestFit="1" customWidth="1"/>
    <col min="13345" max="13345" width="15.625" bestFit="1" customWidth="1"/>
    <col min="13347" max="13347" width="15.625" bestFit="1" customWidth="1"/>
    <col min="13349" max="13349" width="15.625" bestFit="1" customWidth="1"/>
    <col min="13351" max="13351" width="15.625" bestFit="1" customWidth="1"/>
    <col min="13353" max="13353" width="15.625" bestFit="1" customWidth="1"/>
    <col min="13355" max="13355" width="15.625" bestFit="1" customWidth="1"/>
    <col min="13357" max="13357" width="15.625" bestFit="1" customWidth="1"/>
    <col min="13359" max="13359" width="15.625" bestFit="1" customWidth="1"/>
    <col min="13361" max="13361" width="15.625" bestFit="1" customWidth="1"/>
    <col min="13363" max="13363" width="15.625" bestFit="1" customWidth="1"/>
    <col min="13365" max="13365" width="15.625" bestFit="1" customWidth="1"/>
    <col min="13367" max="13367" width="15.625" bestFit="1" customWidth="1"/>
    <col min="13369" max="13369" width="15.625" bestFit="1" customWidth="1"/>
    <col min="13371" max="13371" width="15.625" bestFit="1" customWidth="1"/>
    <col min="13373" max="13373" width="15.625" bestFit="1" customWidth="1"/>
    <col min="13375" max="13375" width="15.625" bestFit="1" customWidth="1"/>
    <col min="13377" max="13377" width="15.625" bestFit="1" customWidth="1"/>
    <col min="13379" max="13379" width="15.625" bestFit="1" customWidth="1"/>
    <col min="13381" max="13381" width="15.625" bestFit="1" customWidth="1"/>
    <col min="13383" max="13383" width="15.625" bestFit="1" customWidth="1"/>
    <col min="13385" max="13385" width="15.625" bestFit="1" customWidth="1"/>
    <col min="13387" max="13387" width="15.625" bestFit="1" customWidth="1"/>
    <col min="13389" max="13389" width="15.625" bestFit="1" customWidth="1"/>
    <col min="13391" max="13391" width="15.625" bestFit="1" customWidth="1"/>
    <col min="13393" max="13393" width="15.625" bestFit="1" customWidth="1"/>
    <col min="13395" max="13395" width="15.625" bestFit="1" customWidth="1"/>
    <col min="13397" max="13397" width="15.625" bestFit="1" customWidth="1"/>
    <col min="13399" max="13399" width="15.625" bestFit="1" customWidth="1"/>
    <col min="13401" max="13401" width="15.625" bestFit="1" customWidth="1"/>
    <col min="13403" max="13403" width="15.625" bestFit="1" customWidth="1"/>
    <col min="13405" max="13405" width="15.625" bestFit="1" customWidth="1"/>
    <col min="13407" max="13407" width="15.625" bestFit="1" customWidth="1"/>
    <col min="13409" max="13409" width="15.625" bestFit="1" customWidth="1"/>
    <col min="13411" max="13411" width="15.625" bestFit="1" customWidth="1"/>
    <col min="13413" max="13413" width="15.625" bestFit="1" customWidth="1"/>
    <col min="13415" max="13415" width="15.625" bestFit="1" customWidth="1"/>
    <col min="13417" max="13417" width="15.625" bestFit="1" customWidth="1"/>
    <col min="13419" max="13419" width="15.625" bestFit="1" customWidth="1"/>
    <col min="13421" max="13421" width="15.625" bestFit="1" customWidth="1"/>
    <col min="13423" max="13423" width="15.625" bestFit="1" customWidth="1"/>
    <col min="13425" max="13425" width="15.625" bestFit="1" customWidth="1"/>
    <col min="13427" max="13427" width="15.625" bestFit="1" customWidth="1"/>
    <col min="13429" max="13429" width="15.625" bestFit="1" customWidth="1"/>
    <col min="13431" max="13431" width="15.625" bestFit="1" customWidth="1"/>
    <col min="13433" max="13433" width="15.625" bestFit="1" customWidth="1"/>
    <col min="13435" max="13435" width="15.625" bestFit="1" customWidth="1"/>
    <col min="13437" max="13437" width="15.625" bestFit="1" customWidth="1"/>
    <col min="13439" max="13439" width="15.625" bestFit="1" customWidth="1"/>
    <col min="13441" max="13441" width="15.625" bestFit="1" customWidth="1"/>
    <col min="13443" max="13443" width="15.625" bestFit="1" customWidth="1"/>
    <col min="13445" max="13445" width="15.625" bestFit="1" customWidth="1"/>
    <col min="13447" max="13447" width="15.625" bestFit="1" customWidth="1"/>
    <col min="13449" max="13449" width="15.625" bestFit="1" customWidth="1"/>
    <col min="13451" max="13451" width="15.625" bestFit="1" customWidth="1"/>
    <col min="13453" max="13453" width="15.625" bestFit="1" customWidth="1"/>
    <col min="13455" max="13455" width="15.625" bestFit="1" customWidth="1"/>
    <col min="13457" max="13457" width="15.625" bestFit="1" customWidth="1"/>
    <col min="13459" max="13459" width="15.625" bestFit="1" customWidth="1"/>
    <col min="13461" max="13461" width="15.625" bestFit="1" customWidth="1"/>
    <col min="13463" max="13463" width="15.625" bestFit="1" customWidth="1"/>
    <col min="13465" max="13465" width="15.625" bestFit="1" customWidth="1"/>
    <col min="13467" max="13467" width="15.625" bestFit="1" customWidth="1"/>
    <col min="13469" max="13469" width="15.625" bestFit="1" customWidth="1"/>
    <col min="13471" max="13471" width="15.625" bestFit="1" customWidth="1"/>
    <col min="13473" max="13473" width="15.625" bestFit="1" customWidth="1"/>
    <col min="13475" max="13475" width="15.625" bestFit="1" customWidth="1"/>
    <col min="13477" max="13477" width="15.625" bestFit="1" customWidth="1"/>
    <col min="13479" max="13479" width="15.625" bestFit="1" customWidth="1"/>
    <col min="13481" max="13481" width="15.625" bestFit="1" customWidth="1"/>
    <col min="13483" max="13483" width="15.625" bestFit="1" customWidth="1"/>
    <col min="13485" max="13485" width="15.625" bestFit="1" customWidth="1"/>
    <col min="13487" max="13487" width="15.625" bestFit="1" customWidth="1"/>
    <col min="13489" max="13489" width="15.625" bestFit="1" customWidth="1"/>
    <col min="13491" max="13491" width="15.625" bestFit="1" customWidth="1"/>
    <col min="13493" max="13493" width="15.625" bestFit="1" customWidth="1"/>
    <col min="13495" max="13495" width="15.625" bestFit="1" customWidth="1"/>
    <col min="13497" max="13497" width="15.625" bestFit="1" customWidth="1"/>
    <col min="13499" max="13499" width="15.625" bestFit="1" customWidth="1"/>
    <col min="13501" max="13501" width="15.625" bestFit="1" customWidth="1"/>
    <col min="13503" max="13503" width="15.625" bestFit="1" customWidth="1"/>
    <col min="13505" max="13505" width="15.625" bestFit="1" customWidth="1"/>
    <col min="13507" max="13507" width="15.625" bestFit="1" customWidth="1"/>
    <col min="13509" max="13509" width="15.625" bestFit="1" customWidth="1"/>
    <col min="13511" max="13511" width="15.625" bestFit="1" customWidth="1"/>
    <col min="13513" max="13513" width="15.625" bestFit="1" customWidth="1"/>
    <col min="13515" max="13515" width="15.625" bestFit="1" customWidth="1"/>
    <col min="13517" max="13517" width="15.625" bestFit="1" customWidth="1"/>
    <col min="13519" max="13519" width="15.625" bestFit="1" customWidth="1"/>
    <col min="13521" max="13521" width="15.625" bestFit="1" customWidth="1"/>
    <col min="13523" max="13523" width="15.625" bestFit="1" customWidth="1"/>
    <col min="13525" max="13525" width="15.625" bestFit="1" customWidth="1"/>
    <col min="13527" max="13527" width="15.625" bestFit="1" customWidth="1"/>
    <col min="13529" max="13529" width="15.625" bestFit="1" customWidth="1"/>
    <col min="13531" max="13531" width="15.625" bestFit="1" customWidth="1"/>
    <col min="13533" max="13533" width="15.625" bestFit="1" customWidth="1"/>
    <col min="13535" max="13535" width="15.625" bestFit="1" customWidth="1"/>
    <col min="13537" max="13537" width="15.625" bestFit="1" customWidth="1"/>
    <col min="13539" max="13539" width="15.625" bestFit="1" customWidth="1"/>
    <col min="13541" max="13541" width="15.625" bestFit="1" customWidth="1"/>
    <col min="13543" max="13543" width="15.625" bestFit="1" customWidth="1"/>
    <col min="13545" max="13545" width="15.625" bestFit="1" customWidth="1"/>
    <col min="13547" max="13547" width="15.625" bestFit="1" customWidth="1"/>
    <col min="13549" max="13549" width="15.625" bestFit="1" customWidth="1"/>
    <col min="13551" max="13551" width="15.625" bestFit="1" customWidth="1"/>
    <col min="13553" max="13553" width="15.625" bestFit="1" customWidth="1"/>
    <col min="13555" max="13555" width="15.625" bestFit="1" customWidth="1"/>
    <col min="13557" max="13557" width="15.625" bestFit="1" customWidth="1"/>
    <col min="13559" max="13559" width="15.625" bestFit="1" customWidth="1"/>
    <col min="13561" max="13561" width="15.625" bestFit="1" customWidth="1"/>
    <col min="13563" max="13563" width="15.625" bestFit="1" customWidth="1"/>
    <col min="13565" max="13565" width="15.625" bestFit="1" customWidth="1"/>
    <col min="13567" max="13567" width="15.625" bestFit="1" customWidth="1"/>
    <col min="13569" max="13569" width="15.625" bestFit="1" customWidth="1"/>
    <col min="13571" max="13571" width="15.625" bestFit="1" customWidth="1"/>
    <col min="13573" max="13573" width="15.625" bestFit="1" customWidth="1"/>
    <col min="13575" max="13575" width="15.625" bestFit="1" customWidth="1"/>
    <col min="13577" max="13577" width="15.625" bestFit="1" customWidth="1"/>
    <col min="13579" max="13579" width="15.625" bestFit="1" customWidth="1"/>
    <col min="13581" max="13581" width="15.625" bestFit="1" customWidth="1"/>
    <col min="13583" max="13583" width="15.625" bestFit="1" customWidth="1"/>
    <col min="13585" max="13585" width="15.625" bestFit="1" customWidth="1"/>
    <col min="13587" max="13587" width="15.625" bestFit="1" customWidth="1"/>
    <col min="13589" max="13589" width="15.625" bestFit="1" customWidth="1"/>
    <col min="13591" max="13591" width="15.625" bestFit="1" customWidth="1"/>
    <col min="13593" max="13593" width="15.625" bestFit="1" customWidth="1"/>
    <col min="13595" max="13595" width="15.625" bestFit="1" customWidth="1"/>
    <col min="13597" max="13597" width="15.625" bestFit="1" customWidth="1"/>
    <col min="13599" max="13599" width="15.625" bestFit="1" customWidth="1"/>
    <col min="13601" max="13601" width="15.625" bestFit="1" customWidth="1"/>
    <col min="13603" max="13603" width="15.625" bestFit="1" customWidth="1"/>
    <col min="13605" max="13605" width="15.625" bestFit="1" customWidth="1"/>
    <col min="13607" max="13607" width="15.625" bestFit="1" customWidth="1"/>
    <col min="13609" max="13609" width="15.625" bestFit="1" customWidth="1"/>
    <col min="13611" max="13611" width="15.625" bestFit="1" customWidth="1"/>
    <col min="13613" max="13613" width="15.625" bestFit="1" customWidth="1"/>
    <col min="13615" max="13615" width="15.625" bestFit="1" customWidth="1"/>
    <col min="13617" max="13617" width="15.625" bestFit="1" customWidth="1"/>
    <col min="13619" max="13619" width="15.625" bestFit="1" customWidth="1"/>
    <col min="13621" max="13621" width="15.625" bestFit="1" customWidth="1"/>
    <col min="13623" max="13623" width="15.625" bestFit="1" customWidth="1"/>
    <col min="13625" max="13625" width="15.625" bestFit="1" customWidth="1"/>
    <col min="13627" max="13627" width="15.625" bestFit="1" customWidth="1"/>
    <col min="13629" max="13629" width="15.625" bestFit="1" customWidth="1"/>
    <col min="13631" max="13631" width="15.625" bestFit="1" customWidth="1"/>
    <col min="13633" max="13633" width="15.625" bestFit="1" customWidth="1"/>
    <col min="13635" max="13635" width="15.625" bestFit="1" customWidth="1"/>
    <col min="13637" max="13637" width="15.625" bestFit="1" customWidth="1"/>
    <col min="13639" max="13639" width="15.625" bestFit="1" customWidth="1"/>
    <col min="13641" max="13641" width="15.625" bestFit="1" customWidth="1"/>
    <col min="13643" max="13643" width="15.625" bestFit="1" customWidth="1"/>
    <col min="13645" max="13645" width="15.625" bestFit="1" customWidth="1"/>
    <col min="13647" max="13647" width="15.625" bestFit="1" customWidth="1"/>
    <col min="13649" max="13649" width="15.625" bestFit="1" customWidth="1"/>
    <col min="13651" max="13651" width="15.625" bestFit="1" customWidth="1"/>
    <col min="13653" max="13653" width="15.625" bestFit="1" customWidth="1"/>
    <col min="13655" max="13655" width="15.625" bestFit="1" customWidth="1"/>
    <col min="13657" max="13657" width="15.625" bestFit="1" customWidth="1"/>
    <col min="13659" max="13659" width="15.625" bestFit="1" customWidth="1"/>
    <col min="13661" max="13661" width="15.625" bestFit="1" customWidth="1"/>
    <col min="13663" max="13663" width="15.625" bestFit="1" customWidth="1"/>
    <col min="13665" max="13665" width="15.625" bestFit="1" customWidth="1"/>
    <col min="13667" max="13667" width="15.625" bestFit="1" customWidth="1"/>
    <col min="13669" max="13669" width="15.625" bestFit="1" customWidth="1"/>
    <col min="13671" max="13671" width="15.625" bestFit="1" customWidth="1"/>
    <col min="13673" max="13673" width="15.625" bestFit="1" customWidth="1"/>
    <col min="13675" max="13675" width="15.625" bestFit="1" customWidth="1"/>
    <col min="13677" max="13677" width="15.625" bestFit="1" customWidth="1"/>
    <col min="13679" max="13679" width="15.625" bestFit="1" customWidth="1"/>
    <col min="13681" max="13681" width="15.625" bestFit="1" customWidth="1"/>
    <col min="13683" max="13683" width="15.625" bestFit="1" customWidth="1"/>
    <col min="13685" max="13685" width="15.625" bestFit="1" customWidth="1"/>
    <col min="13687" max="13687" width="15.625" bestFit="1" customWidth="1"/>
    <col min="13689" max="13689" width="15.625" bestFit="1" customWidth="1"/>
    <col min="13691" max="13691" width="15.625" bestFit="1" customWidth="1"/>
    <col min="13693" max="13693" width="15.625" bestFit="1" customWidth="1"/>
    <col min="13695" max="13695" width="15.625" bestFit="1" customWidth="1"/>
    <col min="13697" max="13697" width="15.625" bestFit="1" customWidth="1"/>
    <col min="13699" max="13699" width="15.625" bestFit="1" customWidth="1"/>
    <col min="13701" max="13701" width="15.625" bestFit="1" customWidth="1"/>
    <col min="13703" max="13703" width="15.625" bestFit="1" customWidth="1"/>
    <col min="13705" max="13705" width="15.625" bestFit="1" customWidth="1"/>
    <col min="13707" max="13707" width="15.625" bestFit="1" customWidth="1"/>
    <col min="13709" max="13709" width="15.625" bestFit="1" customWidth="1"/>
    <col min="13711" max="13711" width="15.625" bestFit="1" customWidth="1"/>
    <col min="13713" max="13713" width="15.625" bestFit="1" customWidth="1"/>
    <col min="13715" max="13715" width="15.625" bestFit="1" customWidth="1"/>
    <col min="13717" max="13717" width="15.625" bestFit="1" customWidth="1"/>
    <col min="13719" max="13719" width="15.625" bestFit="1" customWidth="1"/>
    <col min="13721" max="13721" width="15.625" bestFit="1" customWidth="1"/>
    <col min="13723" max="13723" width="15.625" bestFit="1" customWidth="1"/>
    <col min="13725" max="13725" width="15.625" bestFit="1" customWidth="1"/>
    <col min="13727" max="13727" width="15.625" bestFit="1" customWidth="1"/>
    <col min="13729" max="13729" width="15.625" bestFit="1" customWidth="1"/>
    <col min="13731" max="13731" width="15.625" bestFit="1" customWidth="1"/>
    <col min="13733" max="13733" width="15.625" bestFit="1" customWidth="1"/>
    <col min="13735" max="13735" width="15.625" bestFit="1" customWidth="1"/>
    <col min="13737" max="13737" width="15.625" bestFit="1" customWidth="1"/>
    <col min="13739" max="13739" width="15.625" bestFit="1" customWidth="1"/>
    <col min="13741" max="13741" width="15.625" bestFit="1" customWidth="1"/>
    <col min="13743" max="13743" width="15.625" bestFit="1" customWidth="1"/>
    <col min="13745" max="13745" width="15.625" bestFit="1" customWidth="1"/>
    <col min="13747" max="13747" width="15.625" bestFit="1" customWidth="1"/>
    <col min="13749" max="13749" width="15.625" bestFit="1" customWidth="1"/>
    <col min="13751" max="13751" width="15.625" bestFit="1" customWidth="1"/>
    <col min="13753" max="13753" width="15.625" bestFit="1" customWidth="1"/>
    <col min="13755" max="13755" width="15.625" bestFit="1" customWidth="1"/>
    <col min="13757" max="13757" width="15.625" bestFit="1" customWidth="1"/>
    <col min="13759" max="13759" width="15.625" bestFit="1" customWidth="1"/>
    <col min="13761" max="13761" width="15.625" bestFit="1" customWidth="1"/>
    <col min="13763" max="13763" width="15.625" bestFit="1" customWidth="1"/>
    <col min="13765" max="13765" width="15.625" bestFit="1" customWidth="1"/>
    <col min="13767" max="13767" width="15.625" bestFit="1" customWidth="1"/>
    <col min="13769" max="13769" width="15.625" bestFit="1" customWidth="1"/>
    <col min="13771" max="13771" width="15.625" bestFit="1" customWidth="1"/>
    <col min="13773" max="13773" width="15.625" bestFit="1" customWidth="1"/>
    <col min="13775" max="13775" width="15.625" bestFit="1" customWidth="1"/>
    <col min="13777" max="13777" width="15.625" bestFit="1" customWidth="1"/>
    <col min="13779" max="13779" width="15.625" bestFit="1" customWidth="1"/>
    <col min="13781" max="13781" width="15.625" bestFit="1" customWidth="1"/>
    <col min="13783" max="13783" width="15.625" bestFit="1" customWidth="1"/>
    <col min="13785" max="13785" width="15.625" bestFit="1" customWidth="1"/>
    <col min="13787" max="13787" width="15.625" bestFit="1" customWidth="1"/>
    <col min="13789" max="13789" width="15.625" bestFit="1" customWidth="1"/>
    <col min="13791" max="13791" width="15.625" bestFit="1" customWidth="1"/>
    <col min="13793" max="13793" width="15.625" bestFit="1" customWidth="1"/>
    <col min="13795" max="13795" width="15.625" bestFit="1" customWidth="1"/>
    <col min="13797" max="13797" width="15.625" bestFit="1" customWidth="1"/>
    <col min="13799" max="13799" width="15.625" bestFit="1" customWidth="1"/>
    <col min="13801" max="13801" width="15.625" bestFit="1" customWidth="1"/>
    <col min="13803" max="13803" width="15.625" bestFit="1" customWidth="1"/>
    <col min="13805" max="13805" width="15.625" bestFit="1" customWidth="1"/>
    <col min="13807" max="13807" width="15.625" bestFit="1" customWidth="1"/>
    <col min="13809" max="13809" width="15.625" bestFit="1" customWidth="1"/>
    <col min="13811" max="13811" width="15.625" bestFit="1" customWidth="1"/>
    <col min="13813" max="13813" width="15.625" bestFit="1" customWidth="1"/>
    <col min="13815" max="13815" width="15.625" bestFit="1" customWidth="1"/>
    <col min="13817" max="13817" width="15.625" bestFit="1" customWidth="1"/>
    <col min="13819" max="13819" width="15.625" bestFit="1" customWidth="1"/>
    <col min="13821" max="13821" width="15.625" bestFit="1" customWidth="1"/>
    <col min="13823" max="13823" width="15.625" bestFit="1" customWidth="1"/>
    <col min="13825" max="13825" width="15.625" bestFit="1" customWidth="1"/>
    <col min="13827" max="13827" width="15.625" bestFit="1" customWidth="1"/>
    <col min="13829" max="13829" width="15.625" bestFit="1" customWidth="1"/>
    <col min="13831" max="13831" width="15.625" bestFit="1" customWidth="1"/>
    <col min="13833" max="13833" width="15.625" bestFit="1" customWidth="1"/>
    <col min="13835" max="13835" width="15.625" bestFit="1" customWidth="1"/>
    <col min="13837" max="13837" width="15.625" bestFit="1" customWidth="1"/>
    <col min="13839" max="13839" width="15.625" bestFit="1" customWidth="1"/>
    <col min="13841" max="13841" width="15.625" bestFit="1" customWidth="1"/>
    <col min="13843" max="13843" width="15.625" bestFit="1" customWidth="1"/>
    <col min="13845" max="13845" width="15.625" bestFit="1" customWidth="1"/>
    <col min="13847" max="13847" width="15.625" bestFit="1" customWidth="1"/>
    <col min="13849" max="13849" width="15.625" bestFit="1" customWidth="1"/>
    <col min="13851" max="13851" width="15.625" bestFit="1" customWidth="1"/>
    <col min="13853" max="13853" width="15.625" bestFit="1" customWidth="1"/>
    <col min="13855" max="13855" width="15.625" bestFit="1" customWidth="1"/>
    <col min="13857" max="13857" width="15.625" bestFit="1" customWidth="1"/>
    <col min="13859" max="13859" width="15.625" bestFit="1" customWidth="1"/>
    <col min="13861" max="13861" width="15.625" bestFit="1" customWidth="1"/>
    <col min="13863" max="13863" width="15.625" bestFit="1" customWidth="1"/>
    <col min="13865" max="13865" width="15.625" bestFit="1" customWidth="1"/>
    <col min="13867" max="13867" width="15.625" bestFit="1" customWidth="1"/>
    <col min="13869" max="13869" width="15.625" bestFit="1" customWidth="1"/>
    <col min="13871" max="13871" width="15.625" bestFit="1" customWidth="1"/>
    <col min="13873" max="13873" width="15.625" bestFit="1" customWidth="1"/>
    <col min="13875" max="13875" width="15.625" bestFit="1" customWidth="1"/>
    <col min="13877" max="13877" width="15.625" bestFit="1" customWidth="1"/>
    <col min="13879" max="13879" width="15.625" bestFit="1" customWidth="1"/>
    <col min="13881" max="13881" width="15.625" bestFit="1" customWidth="1"/>
    <col min="13883" max="13883" width="15.625" bestFit="1" customWidth="1"/>
    <col min="13885" max="13885" width="15.625" bestFit="1" customWidth="1"/>
    <col min="13887" max="13887" width="15.625" bestFit="1" customWidth="1"/>
    <col min="13889" max="13889" width="15.625" bestFit="1" customWidth="1"/>
    <col min="13891" max="13891" width="15.625" bestFit="1" customWidth="1"/>
    <col min="13893" max="13893" width="15.625" bestFit="1" customWidth="1"/>
    <col min="13895" max="13895" width="15.625" bestFit="1" customWidth="1"/>
    <col min="13897" max="13897" width="15.625" bestFit="1" customWidth="1"/>
    <col min="13899" max="13899" width="15.625" bestFit="1" customWidth="1"/>
    <col min="13901" max="13901" width="15.625" bestFit="1" customWidth="1"/>
    <col min="13903" max="13903" width="15.625" bestFit="1" customWidth="1"/>
    <col min="13905" max="13905" width="15.625" bestFit="1" customWidth="1"/>
    <col min="13907" max="13907" width="15.625" bestFit="1" customWidth="1"/>
    <col min="13909" max="13909" width="15.625" bestFit="1" customWidth="1"/>
    <col min="13911" max="13911" width="15.625" bestFit="1" customWidth="1"/>
    <col min="13913" max="13913" width="15.625" bestFit="1" customWidth="1"/>
    <col min="13915" max="13915" width="15.625" bestFit="1" customWidth="1"/>
    <col min="13917" max="13917" width="15.625" bestFit="1" customWidth="1"/>
    <col min="13919" max="13919" width="15.625" bestFit="1" customWidth="1"/>
    <col min="13921" max="13921" width="15.625" bestFit="1" customWidth="1"/>
    <col min="13923" max="13923" width="15.625" bestFit="1" customWidth="1"/>
    <col min="13925" max="13925" width="15.625" bestFit="1" customWidth="1"/>
    <col min="13927" max="13927" width="15.625" bestFit="1" customWidth="1"/>
    <col min="13929" max="13929" width="15.625" bestFit="1" customWidth="1"/>
    <col min="13931" max="13931" width="15.625" bestFit="1" customWidth="1"/>
    <col min="13933" max="13933" width="15.625" bestFit="1" customWidth="1"/>
    <col min="13935" max="13935" width="15.625" bestFit="1" customWidth="1"/>
    <col min="13937" max="13937" width="15.625" bestFit="1" customWidth="1"/>
    <col min="13939" max="13939" width="15.625" bestFit="1" customWidth="1"/>
    <col min="13941" max="13941" width="15.625" bestFit="1" customWidth="1"/>
    <col min="13943" max="13943" width="15.625" bestFit="1" customWidth="1"/>
    <col min="13945" max="13945" width="15.625" bestFit="1" customWidth="1"/>
    <col min="13947" max="13947" width="15.625" bestFit="1" customWidth="1"/>
    <col min="13949" max="13949" width="15.625" bestFit="1" customWidth="1"/>
    <col min="13951" max="13951" width="15.625" bestFit="1" customWidth="1"/>
    <col min="13953" max="13953" width="15.625" bestFit="1" customWidth="1"/>
    <col min="13955" max="13955" width="15.625" bestFit="1" customWidth="1"/>
    <col min="13957" max="13957" width="15.625" bestFit="1" customWidth="1"/>
    <col min="13959" max="13959" width="15.625" bestFit="1" customWidth="1"/>
    <col min="13961" max="13961" width="15.625" bestFit="1" customWidth="1"/>
    <col min="13963" max="13963" width="15.625" bestFit="1" customWidth="1"/>
    <col min="13965" max="13965" width="15.625" bestFit="1" customWidth="1"/>
    <col min="13967" max="13967" width="15.625" bestFit="1" customWidth="1"/>
    <col min="13969" max="13969" width="15.625" bestFit="1" customWidth="1"/>
    <col min="13971" max="13971" width="15.625" bestFit="1" customWidth="1"/>
    <col min="13973" max="13973" width="15.625" bestFit="1" customWidth="1"/>
    <col min="13975" max="13975" width="15.625" bestFit="1" customWidth="1"/>
    <col min="13977" max="13977" width="15.625" bestFit="1" customWidth="1"/>
    <col min="13979" max="13979" width="15.625" bestFit="1" customWidth="1"/>
    <col min="13981" max="13981" width="15.625" bestFit="1" customWidth="1"/>
    <col min="13983" max="13983" width="15.625" bestFit="1" customWidth="1"/>
    <col min="13985" max="13985" width="15.625" bestFit="1" customWidth="1"/>
    <col min="13987" max="13987" width="15.625" bestFit="1" customWidth="1"/>
    <col min="13989" max="13989" width="15.625" bestFit="1" customWidth="1"/>
    <col min="13991" max="13991" width="15.625" bestFit="1" customWidth="1"/>
    <col min="13993" max="13993" width="15.625" bestFit="1" customWidth="1"/>
    <col min="13995" max="13995" width="15.625" bestFit="1" customWidth="1"/>
    <col min="13997" max="13997" width="15.625" bestFit="1" customWidth="1"/>
    <col min="13999" max="13999" width="15.625" bestFit="1" customWidth="1"/>
    <col min="14001" max="14001" width="15.625" bestFit="1" customWidth="1"/>
    <col min="14003" max="14003" width="15.625" bestFit="1" customWidth="1"/>
    <col min="14005" max="14005" width="15.625" bestFit="1" customWidth="1"/>
    <col min="14007" max="14007" width="15.625" bestFit="1" customWidth="1"/>
    <col min="14009" max="14009" width="15.625" bestFit="1" customWidth="1"/>
    <col min="14011" max="14011" width="15.625" bestFit="1" customWidth="1"/>
    <col min="14013" max="14013" width="15.625" bestFit="1" customWidth="1"/>
    <col min="14015" max="14015" width="15.625" bestFit="1" customWidth="1"/>
    <col min="14017" max="14017" width="15.625" bestFit="1" customWidth="1"/>
    <col min="14019" max="14019" width="15.625" bestFit="1" customWidth="1"/>
    <col min="14021" max="14021" width="15.625" bestFit="1" customWidth="1"/>
    <col min="14023" max="14023" width="15.625" bestFit="1" customWidth="1"/>
    <col min="14025" max="14025" width="15.625" bestFit="1" customWidth="1"/>
    <col min="14027" max="14027" width="15.625" bestFit="1" customWidth="1"/>
    <col min="14029" max="14029" width="15.625" bestFit="1" customWidth="1"/>
    <col min="14031" max="14031" width="15.625" bestFit="1" customWidth="1"/>
    <col min="14033" max="14033" width="15.625" bestFit="1" customWidth="1"/>
    <col min="14035" max="14035" width="15.625" bestFit="1" customWidth="1"/>
    <col min="14037" max="14037" width="15.625" bestFit="1" customWidth="1"/>
    <col min="14039" max="14039" width="15.625" bestFit="1" customWidth="1"/>
    <col min="14041" max="14041" width="15.625" bestFit="1" customWidth="1"/>
    <col min="14043" max="14043" width="15.625" bestFit="1" customWidth="1"/>
    <col min="14045" max="14045" width="15.625" bestFit="1" customWidth="1"/>
    <col min="14047" max="14047" width="15.625" bestFit="1" customWidth="1"/>
    <col min="14049" max="14049" width="15.625" bestFit="1" customWidth="1"/>
    <col min="14051" max="14051" width="15.625" bestFit="1" customWidth="1"/>
    <col min="14053" max="14053" width="15.625" bestFit="1" customWidth="1"/>
    <col min="14055" max="14055" width="15.625" bestFit="1" customWidth="1"/>
    <col min="14057" max="14057" width="15.625" bestFit="1" customWidth="1"/>
    <col min="14059" max="14059" width="15.625" bestFit="1" customWidth="1"/>
    <col min="14061" max="14061" width="15.625" bestFit="1" customWidth="1"/>
    <col min="14063" max="14063" width="15.625" bestFit="1" customWidth="1"/>
    <col min="14065" max="14065" width="15.625" bestFit="1" customWidth="1"/>
    <col min="14067" max="14067" width="15.625" bestFit="1" customWidth="1"/>
    <col min="14069" max="14069" width="15.625" bestFit="1" customWidth="1"/>
    <col min="14071" max="14071" width="15.625" bestFit="1" customWidth="1"/>
    <col min="14073" max="14073" width="15.625" bestFit="1" customWidth="1"/>
    <col min="14075" max="14075" width="15.625" bestFit="1" customWidth="1"/>
    <col min="14077" max="14077" width="15.625" bestFit="1" customWidth="1"/>
    <col min="14079" max="14079" width="15.625" bestFit="1" customWidth="1"/>
    <col min="14081" max="14081" width="15.625" bestFit="1" customWidth="1"/>
    <col min="14083" max="14083" width="15.625" bestFit="1" customWidth="1"/>
    <col min="14085" max="14085" width="15.625" bestFit="1" customWidth="1"/>
    <col min="14087" max="14087" width="15.625" bestFit="1" customWidth="1"/>
    <col min="14089" max="14089" width="15.625" bestFit="1" customWidth="1"/>
    <col min="14091" max="14091" width="15.625" bestFit="1" customWidth="1"/>
    <col min="14093" max="14093" width="15.625" bestFit="1" customWidth="1"/>
    <col min="14095" max="14095" width="15.625" bestFit="1" customWidth="1"/>
    <col min="14097" max="14097" width="15.625" bestFit="1" customWidth="1"/>
    <col min="14099" max="14099" width="15.625" bestFit="1" customWidth="1"/>
    <col min="14101" max="14101" width="15.625" bestFit="1" customWidth="1"/>
    <col min="14103" max="14103" width="15.625" bestFit="1" customWidth="1"/>
    <col min="14105" max="14105" width="15.625" bestFit="1" customWidth="1"/>
    <col min="14107" max="14107" width="15.625" bestFit="1" customWidth="1"/>
    <col min="14109" max="14109" width="15.625" bestFit="1" customWidth="1"/>
    <col min="14111" max="14111" width="15.625" bestFit="1" customWidth="1"/>
    <col min="14113" max="14113" width="15.625" bestFit="1" customWidth="1"/>
    <col min="14115" max="14115" width="15.625" bestFit="1" customWidth="1"/>
    <col min="14117" max="14117" width="15.625" bestFit="1" customWidth="1"/>
    <col min="14119" max="14119" width="15.625" bestFit="1" customWidth="1"/>
    <col min="14121" max="14121" width="15.625" bestFit="1" customWidth="1"/>
    <col min="14123" max="14123" width="15.625" bestFit="1" customWidth="1"/>
    <col min="14125" max="14125" width="15.625" bestFit="1" customWidth="1"/>
    <col min="14127" max="14127" width="15.625" bestFit="1" customWidth="1"/>
    <col min="14129" max="14129" width="15.625" bestFit="1" customWidth="1"/>
    <col min="14131" max="14131" width="15.625" bestFit="1" customWidth="1"/>
    <col min="14133" max="14133" width="15.625" bestFit="1" customWidth="1"/>
    <col min="14135" max="14135" width="15.625" bestFit="1" customWidth="1"/>
    <col min="14137" max="14137" width="15.625" bestFit="1" customWidth="1"/>
    <col min="14139" max="14139" width="15.625" bestFit="1" customWidth="1"/>
    <col min="14141" max="14141" width="15.625" bestFit="1" customWidth="1"/>
    <col min="14143" max="14143" width="15.625" bestFit="1" customWidth="1"/>
    <col min="14145" max="14145" width="15.625" bestFit="1" customWidth="1"/>
    <col min="14147" max="14147" width="15.625" bestFit="1" customWidth="1"/>
    <col min="14149" max="14149" width="15.625" bestFit="1" customWidth="1"/>
    <col min="14151" max="14151" width="15.625" bestFit="1" customWidth="1"/>
    <col min="14153" max="14153" width="15.625" bestFit="1" customWidth="1"/>
    <col min="14155" max="14155" width="15.625" bestFit="1" customWidth="1"/>
    <col min="14157" max="14157" width="15.625" bestFit="1" customWidth="1"/>
    <col min="14159" max="14159" width="15.625" bestFit="1" customWidth="1"/>
    <col min="14161" max="14161" width="15.625" bestFit="1" customWidth="1"/>
    <col min="14163" max="14163" width="15.625" bestFit="1" customWidth="1"/>
    <col min="14165" max="14165" width="15.625" bestFit="1" customWidth="1"/>
    <col min="14167" max="14167" width="15.625" bestFit="1" customWidth="1"/>
    <col min="14169" max="14169" width="15.625" bestFit="1" customWidth="1"/>
    <col min="14171" max="14171" width="15.625" bestFit="1" customWidth="1"/>
    <col min="14173" max="14173" width="15.625" bestFit="1" customWidth="1"/>
    <col min="14175" max="14175" width="15.625" bestFit="1" customWidth="1"/>
    <col min="14177" max="14177" width="15.625" bestFit="1" customWidth="1"/>
    <col min="14179" max="14179" width="15.625" bestFit="1" customWidth="1"/>
    <col min="14181" max="14181" width="15.625" bestFit="1" customWidth="1"/>
    <col min="14183" max="14183" width="15.625" bestFit="1" customWidth="1"/>
    <col min="14185" max="14185" width="15.625" bestFit="1" customWidth="1"/>
    <col min="14187" max="14187" width="15.625" bestFit="1" customWidth="1"/>
    <col min="14189" max="14189" width="15.625" bestFit="1" customWidth="1"/>
    <col min="14191" max="14191" width="15.625" bestFit="1" customWidth="1"/>
    <col min="14193" max="14193" width="15.625" bestFit="1" customWidth="1"/>
    <col min="14195" max="14195" width="15.625" bestFit="1" customWidth="1"/>
    <col min="14197" max="14197" width="15.625" bestFit="1" customWidth="1"/>
    <col min="14199" max="14199" width="15.625" bestFit="1" customWidth="1"/>
    <col min="14201" max="14201" width="15.625" bestFit="1" customWidth="1"/>
    <col min="14203" max="14203" width="15.625" bestFit="1" customWidth="1"/>
    <col min="14205" max="14205" width="15.625" bestFit="1" customWidth="1"/>
    <col min="14207" max="14207" width="15.625" bestFit="1" customWidth="1"/>
    <col min="14209" max="14209" width="15.625" bestFit="1" customWidth="1"/>
    <col min="14211" max="14211" width="15.625" bestFit="1" customWidth="1"/>
    <col min="14213" max="14213" width="15.625" bestFit="1" customWidth="1"/>
    <col min="14215" max="14215" width="15.625" bestFit="1" customWidth="1"/>
    <col min="14217" max="14217" width="15.625" bestFit="1" customWidth="1"/>
    <col min="14219" max="14219" width="15.625" bestFit="1" customWidth="1"/>
    <col min="14221" max="14221" width="15.625" bestFit="1" customWidth="1"/>
    <col min="14223" max="14223" width="15.625" bestFit="1" customWidth="1"/>
    <col min="14225" max="14225" width="15.625" bestFit="1" customWidth="1"/>
    <col min="14227" max="14227" width="15.625" bestFit="1" customWidth="1"/>
    <col min="14229" max="14229" width="15.625" bestFit="1" customWidth="1"/>
    <col min="14231" max="14231" width="15.625" bestFit="1" customWidth="1"/>
    <col min="14233" max="14233" width="15.625" bestFit="1" customWidth="1"/>
    <col min="14235" max="14235" width="15.625" bestFit="1" customWidth="1"/>
    <col min="14237" max="14237" width="15.625" bestFit="1" customWidth="1"/>
    <col min="14239" max="14239" width="15.625" bestFit="1" customWidth="1"/>
    <col min="14241" max="14241" width="15.625" bestFit="1" customWidth="1"/>
    <col min="14243" max="14243" width="15.625" bestFit="1" customWidth="1"/>
    <col min="14245" max="14245" width="15.625" bestFit="1" customWidth="1"/>
    <col min="14247" max="14247" width="15.625" bestFit="1" customWidth="1"/>
    <col min="14249" max="14249" width="15.625" bestFit="1" customWidth="1"/>
    <col min="14251" max="14251" width="15.625" bestFit="1" customWidth="1"/>
    <col min="14253" max="14253" width="15.625" bestFit="1" customWidth="1"/>
    <col min="14255" max="14255" width="15.625" bestFit="1" customWidth="1"/>
    <col min="14257" max="14257" width="15.625" bestFit="1" customWidth="1"/>
    <col min="14259" max="14259" width="15.625" bestFit="1" customWidth="1"/>
    <col min="14261" max="14261" width="15.625" bestFit="1" customWidth="1"/>
    <col min="14263" max="14263" width="15.625" bestFit="1" customWidth="1"/>
    <col min="14265" max="14265" width="15.625" bestFit="1" customWidth="1"/>
    <col min="14267" max="14267" width="15.625" bestFit="1" customWidth="1"/>
    <col min="14269" max="14269" width="15.625" bestFit="1" customWidth="1"/>
    <col min="14271" max="14271" width="15.625" bestFit="1" customWidth="1"/>
    <col min="14273" max="14273" width="15.625" bestFit="1" customWidth="1"/>
    <col min="14275" max="14275" width="15.625" bestFit="1" customWidth="1"/>
    <col min="14277" max="14277" width="15.625" bestFit="1" customWidth="1"/>
    <col min="14279" max="14279" width="15.625" bestFit="1" customWidth="1"/>
    <col min="14281" max="14281" width="15.625" bestFit="1" customWidth="1"/>
    <col min="14283" max="14283" width="15.625" bestFit="1" customWidth="1"/>
    <col min="14285" max="14285" width="15.625" bestFit="1" customWidth="1"/>
    <col min="14287" max="14287" width="15.625" bestFit="1" customWidth="1"/>
    <col min="14289" max="14289" width="15.625" bestFit="1" customWidth="1"/>
    <col min="14291" max="14291" width="15.625" bestFit="1" customWidth="1"/>
    <col min="14293" max="14293" width="15.625" bestFit="1" customWidth="1"/>
    <col min="14295" max="14295" width="15.625" bestFit="1" customWidth="1"/>
    <col min="14297" max="14297" width="15.625" bestFit="1" customWidth="1"/>
    <col min="14299" max="14299" width="15.625" bestFit="1" customWidth="1"/>
    <col min="14301" max="14301" width="15.625" bestFit="1" customWidth="1"/>
    <col min="14303" max="14303" width="15.625" bestFit="1" customWidth="1"/>
    <col min="14305" max="14305" width="15.625" bestFit="1" customWidth="1"/>
    <col min="14307" max="14307" width="15.625" bestFit="1" customWidth="1"/>
    <col min="14309" max="14309" width="15.625" bestFit="1" customWidth="1"/>
    <col min="14311" max="14311" width="15.625" bestFit="1" customWidth="1"/>
    <col min="14313" max="14313" width="15.625" bestFit="1" customWidth="1"/>
    <col min="14315" max="14315" width="15.625" bestFit="1" customWidth="1"/>
    <col min="14317" max="14317" width="15.625" bestFit="1" customWidth="1"/>
    <col min="14319" max="14319" width="15.625" bestFit="1" customWidth="1"/>
    <col min="14321" max="14321" width="15.625" bestFit="1" customWidth="1"/>
    <col min="14323" max="14323" width="15.625" bestFit="1" customWidth="1"/>
    <col min="14325" max="14325" width="15.625" bestFit="1" customWidth="1"/>
    <col min="14327" max="14327" width="15.625" bestFit="1" customWidth="1"/>
    <col min="14329" max="14329" width="15.625" bestFit="1" customWidth="1"/>
    <col min="14331" max="14331" width="15.625" bestFit="1" customWidth="1"/>
    <col min="14333" max="14333" width="15.625" bestFit="1" customWidth="1"/>
    <col min="14335" max="14335" width="15.625" bestFit="1" customWidth="1"/>
    <col min="14337" max="14337" width="15.625" bestFit="1" customWidth="1"/>
    <col min="14339" max="14339" width="15.625" bestFit="1" customWidth="1"/>
    <col min="14341" max="14341" width="15.625" bestFit="1" customWidth="1"/>
    <col min="14343" max="14343" width="15.625" bestFit="1" customWidth="1"/>
    <col min="14345" max="14345" width="15.625" bestFit="1" customWidth="1"/>
    <col min="14347" max="14347" width="15.625" bestFit="1" customWidth="1"/>
    <col min="14349" max="14349" width="15.625" bestFit="1" customWidth="1"/>
    <col min="14351" max="14351" width="15.625" bestFit="1" customWidth="1"/>
    <col min="14353" max="14353" width="15.625" bestFit="1" customWidth="1"/>
    <col min="14355" max="14355" width="15.625" bestFit="1" customWidth="1"/>
    <col min="14357" max="14357" width="15.625" bestFit="1" customWidth="1"/>
    <col min="14359" max="14359" width="15.625" bestFit="1" customWidth="1"/>
    <col min="14361" max="14361" width="15.625" bestFit="1" customWidth="1"/>
    <col min="14363" max="14363" width="15.625" bestFit="1" customWidth="1"/>
    <col min="14365" max="14365" width="15.625" bestFit="1" customWidth="1"/>
    <col min="14367" max="14367" width="15.625" bestFit="1" customWidth="1"/>
    <col min="14369" max="14369" width="15.625" bestFit="1" customWidth="1"/>
    <col min="14371" max="14371" width="15.625" bestFit="1" customWidth="1"/>
    <col min="14373" max="14373" width="15.625" bestFit="1" customWidth="1"/>
    <col min="14375" max="14375" width="15.625" bestFit="1" customWidth="1"/>
    <col min="14377" max="14377" width="15.625" bestFit="1" customWidth="1"/>
    <col min="14379" max="14379" width="15.625" bestFit="1" customWidth="1"/>
    <col min="14381" max="14381" width="15.625" bestFit="1" customWidth="1"/>
    <col min="14383" max="14383" width="15.625" bestFit="1" customWidth="1"/>
    <col min="14385" max="14385" width="15.625" bestFit="1" customWidth="1"/>
    <col min="14387" max="14387" width="15.625" bestFit="1" customWidth="1"/>
    <col min="14389" max="14389" width="15.625" bestFit="1" customWidth="1"/>
    <col min="14391" max="14391" width="15.625" bestFit="1" customWidth="1"/>
    <col min="14393" max="14393" width="15.625" bestFit="1" customWidth="1"/>
    <col min="14395" max="14395" width="15.625" bestFit="1" customWidth="1"/>
    <col min="14397" max="14397" width="15.625" bestFit="1" customWidth="1"/>
    <col min="14399" max="14399" width="15.625" bestFit="1" customWidth="1"/>
    <col min="14401" max="14401" width="15.625" bestFit="1" customWidth="1"/>
    <col min="14403" max="14403" width="15.625" bestFit="1" customWidth="1"/>
    <col min="14405" max="14405" width="15.625" bestFit="1" customWidth="1"/>
    <col min="14407" max="14407" width="15.625" bestFit="1" customWidth="1"/>
    <col min="14409" max="14409" width="15.625" bestFit="1" customWidth="1"/>
    <col min="14411" max="14411" width="15.625" bestFit="1" customWidth="1"/>
    <col min="14413" max="14413" width="15.625" bestFit="1" customWidth="1"/>
    <col min="14415" max="14415" width="15.625" bestFit="1" customWidth="1"/>
    <col min="14417" max="14417" width="15.625" bestFit="1" customWidth="1"/>
    <col min="14419" max="14419" width="15.625" bestFit="1" customWidth="1"/>
    <col min="14421" max="14421" width="15.625" bestFit="1" customWidth="1"/>
    <col min="14423" max="14423" width="15.625" bestFit="1" customWidth="1"/>
    <col min="14425" max="14425" width="15.625" bestFit="1" customWidth="1"/>
    <col min="14427" max="14427" width="15.625" bestFit="1" customWidth="1"/>
    <col min="14429" max="14429" width="15.625" bestFit="1" customWidth="1"/>
    <col min="14431" max="14431" width="15.625" bestFit="1" customWidth="1"/>
    <col min="14433" max="14433" width="15.625" bestFit="1" customWidth="1"/>
    <col min="14435" max="14435" width="15.625" bestFit="1" customWidth="1"/>
    <col min="14437" max="14437" width="15.625" bestFit="1" customWidth="1"/>
    <col min="14439" max="14439" width="15.625" bestFit="1" customWidth="1"/>
    <col min="14441" max="14441" width="15.625" bestFit="1" customWidth="1"/>
    <col min="14443" max="14443" width="15.625" bestFit="1" customWidth="1"/>
    <col min="14445" max="14445" width="15.625" bestFit="1" customWidth="1"/>
    <col min="14447" max="14447" width="15.625" bestFit="1" customWidth="1"/>
    <col min="14449" max="14449" width="15.625" bestFit="1" customWidth="1"/>
    <col min="14451" max="14451" width="15.625" bestFit="1" customWidth="1"/>
    <col min="14453" max="14453" width="15.625" bestFit="1" customWidth="1"/>
    <col min="14455" max="14455" width="15.625" bestFit="1" customWidth="1"/>
    <col min="14457" max="14457" width="15.625" bestFit="1" customWidth="1"/>
    <col min="14459" max="14459" width="15.625" bestFit="1" customWidth="1"/>
    <col min="14461" max="14461" width="15.625" bestFit="1" customWidth="1"/>
    <col min="14463" max="14463" width="15.625" bestFit="1" customWidth="1"/>
    <col min="14465" max="14465" width="15.625" bestFit="1" customWidth="1"/>
    <col min="14467" max="14467" width="15.625" bestFit="1" customWidth="1"/>
    <col min="14469" max="14469" width="15.625" bestFit="1" customWidth="1"/>
    <col min="14471" max="14471" width="15.625" bestFit="1" customWidth="1"/>
    <col min="14473" max="14473" width="15.625" bestFit="1" customWidth="1"/>
    <col min="14475" max="14475" width="15.625" bestFit="1" customWidth="1"/>
    <col min="14477" max="14477" width="15.625" bestFit="1" customWidth="1"/>
    <col min="14479" max="14479" width="15.625" bestFit="1" customWidth="1"/>
    <col min="14481" max="14481" width="15.625" bestFit="1" customWidth="1"/>
    <col min="14483" max="14483" width="15.625" bestFit="1" customWidth="1"/>
    <col min="14485" max="14485" width="15.625" bestFit="1" customWidth="1"/>
    <col min="14487" max="14487" width="15.625" bestFit="1" customWidth="1"/>
    <col min="14489" max="14489" width="15.625" bestFit="1" customWidth="1"/>
    <col min="14491" max="14491" width="15.625" bestFit="1" customWidth="1"/>
    <col min="14493" max="14493" width="15.625" bestFit="1" customWidth="1"/>
    <col min="14495" max="14495" width="15.625" bestFit="1" customWidth="1"/>
    <col min="14497" max="14497" width="15.625" bestFit="1" customWidth="1"/>
    <col min="14499" max="14499" width="15.625" bestFit="1" customWidth="1"/>
    <col min="14501" max="14501" width="15.625" bestFit="1" customWidth="1"/>
    <col min="14503" max="14503" width="15.625" bestFit="1" customWidth="1"/>
    <col min="14505" max="14505" width="15.625" bestFit="1" customWidth="1"/>
    <col min="14507" max="14507" width="15.625" bestFit="1" customWidth="1"/>
    <col min="14509" max="14509" width="15.625" bestFit="1" customWidth="1"/>
    <col min="14511" max="14511" width="15.625" bestFit="1" customWidth="1"/>
    <col min="14513" max="14513" width="15.625" bestFit="1" customWidth="1"/>
    <col min="14515" max="14515" width="15.625" bestFit="1" customWidth="1"/>
    <col min="14517" max="14517" width="15.625" bestFit="1" customWidth="1"/>
    <col min="14519" max="14519" width="15.625" bestFit="1" customWidth="1"/>
    <col min="14521" max="14521" width="15.625" bestFit="1" customWidth="1"/>
    <col min="14523" max="14523" width="15.625" bestFit="1" customWidth="1"/>
    <col min="14525" max="14525" width="15.625" bestFit="1" customWidth="1"/>
    <col min="14527" max="14527" width="15.625" bestFit="1" customWidth="1"/>
    <col min="14529" max="14529" width="15.625" bestFit="1" customWidth="1"/>
    <col min="14531" max="14531" width="15.625" bestFit="1" customWidth="1"/>
    <col min="14533" max="14533" width="15.625" bestFit="1" customWidth="1"/>
    <col min="14535" max="14535" width="15.625" bestFit="1" customWidth="1"/>
    <col min="14537" max="14537" width="15.625" bestFit="1" customWidth="1"/>
    <col min="14539" max="14539" width="15.625" bestFit="1" customWidth="1"/>
    <col min="14541" max="14541" width="15.625" bestFit="1" customWidth="1"/>
    <col min="14543" max="14543" width="15.625" bestFit="1" customWidth="1"/>
    <col min="14545" max="14545" width="15.625" bestFit="1" customWidth="1"/>
    <col min="14547" max="14547" width="15.625" bestFit="1" customWidth="1"/>
    <col min="14549" max="14549" width="15.625" bestFit="1" customWidth="1"/>
    <col min="14551" max="14551" width="15.625" bestFit="1" customWidth="1"/>
    <col min="14553" max="14553" width="15.625" bestFit="1" customWidth="1"/>
    <col min="14555" max="14555" width="15.625" bestFit="1" customWidth="1"/>
    <col min="14557" max="14557" width="15.625" bestFit="1" customWidth="1"/>
    <col min="14559" max="14559" width="15.625" bestFit="1" customWidth="1"/>
    <col min="14561" max="14561" width="15.625" bestFit="1" customWidth="1"/>
    <col min="14563" max="14563" width="15.625" bestFit="1" customWidth="1"/>
    <col min="14565" max="14565" width="15.625" bestFit="1" customWidth="1"/>
    <col min="14567" max="14567" width="15.625" bestFit="1" customWidth="1"/>
    <col min="14569" max="14569" width="15.625" bestFit="1" customWidth="1"/>
    <col min="14571" max="14571" width="15.625" bestFit="1" customWidth="1"/>
    <col min="14573" max="14573" width="15.625" bestFit="1" customWidth="1"/>
    <col min="14575" max="14575" width="15.625" bestFit="1" customWidth="1"/>
    <col min="14577" max="14577" width="15.625" bestFit="1" customWidth="1"/>
    <col min="14579" max="14579" width="15.625" bestFit="1" customWidth="1"/>
    <col min="14581" max="14581" width="15.625" bestFit="1" customWidth="1"/>
    <col min="14583" max="14583" width="15.625" bestFit="1" customWidth="1"/>
    <col min="14585" max="14585" width="15.625" bestFit="1" customWidth="1"/>
    <col min="14587" max="14587" width="15.625" bestFit="1" customWidth="1"/>
    <col min="14589" max="14589" width="15.625" bestFit="1" customWidth="1"/>
    <col min="14591" max="14591" width="15.625" bestFit="1" customWidth="1"/>
    <col min="14593" max="14593" width="15.625" bestFit="1" customWidth="1"/>
    <col min="14595" max="14595" width="15.625" bestFit="1" customWidth="1"/>
    <col min="14597" max="14597" width="15.625" bestFit="1" customWidth="1"/>
    <col min="14599" max="14599" width="15.625" bestFit="1" customWidth="1"/>
    <col min="14601" max="14601" width="15.625" bestFit="1" customWidth="1"/>
    <col min="14603" max="14603" width="15.625" bestFit="1" customWidth="1"/>
    <col min="14605" max="14605" width="15.625" bestFit="1" customWidth="1"/>
    <col min="14607" max="14607" width="15.625" bestFit="1" customWidth="1"/>
    <col min="14609" max="14609" width="15.625" bestFit="1" customWidth="1"/>
    <col min="14611" max="14611" width="15.625" bestFit="1" customWidth="1"/>
    <col min="14613" max="14613" width="15.625" bestFit="1" customWidth="1"/>
    <col min="14615" max="14615" width="15.625" bestFit="1" customWidth="1"/>
    <col min="14617" max="14617" width="15.625" bestFit="1" customWidth="1"/>
    <col min="14619" max="14619" width="15.625" bestFit="1" customWidth="1"/>
    <col min="14621" max="14621" width="15.625" bestFit="1" customWidth="1"/>
    <col min="14623" max="14623" width="15.625" bestFit="1" customWidth="1"/>
    <col min="14625" max="14625" width="15.625" bestFit="1" customWidth="1"/>
    <col min="14627" max="14627" width="15.625" bestFit="1" customWidth="1"/>
    <col min="14629" max="14629" width="15.625" bestFit="1" customWidth="1"/>
    <col min="14631" max="14631" width="15.625" bestFit="1" customWidth="1"/>
    <col min="14633" max="14633" width="15.625" bestFit="1" customWidth="1"/>
    <col min="14635" max="14635" width="15.625" bestFit="1" customWidth="1"/>
    <col min="14637" max="14637" width="15.625" bestFit="1" customWidth="1"/>
    <col min="14639" max="14639" width="15.625" bestFit="1" customWidth="1"/>
    <col min="14641" max="14641" width="15.625" bestFit="1" customWidth="1"/>
    <col min="14643" max="14643" width="15.625" bestFit="1" customWidth="1"/>
    <col min="14645" max="14645" width="15.625" bestFit="1" customWidth="1"/>
    <col min="14647" max="14647" width="15.625" bestFit="1" customWidth="1"/>
    <col min="14649" max="14649" width="15.625" bestFit="1" customWidth="1"/>
    <col min="14651" max="14651" width="15.625" bestFit="1" customWidth="1"/>
    <col min="14653" max="14653" width="15.625" bestFit="1" customWidth="1"/>
    <col min="14655" max="14655" width="15.625" bestFit="1" customWidth="1"/>
    <col min="14657" max="14657" width="15.625" bestFit="1" customWidth="1"/>
    <col min="14659" max="14659" width="15.625" bestFit="1" customWidth="1"/>
    <col min="14661" max="14661" width="15.625" bestFit="1" customWidth="1"/>
    <col min="14663" max="14663" width="15.625" bestFit="1" customWidth="1"/>
    <col min="14665" max="14665" width="15.625" bestFit="1" customWidth="1"/>
    <col min="14667" max="14667" width="15.625" bestFit="1" customWidth="1"/>
    <col min="14669" max="14669" width="15.625" bestFit="1" customWidth="1"/>
    <col min="14671" max="14671" width="15.625" bestFit="1" customWidth="1"/>
    <col min="14673" max="14673" width="15.625" bestFit="1" customWidth="1"/>
    <col min="14675" max="14675" width="15.625" bestFit="1" customWidth="1"/>
    <col min="14677" max="14677" width="15.625" bestFit="1" customWidth="1"/>
    <col min="14679" max="14679" width="15.625" bestFit="1" customWidth="1"/>
    <col min="14681" max="14681" width="15.625" bestFit="1" customWidth="1"/>
    <col min="14683" max="14683" width="15.625" bestFit="1" customWidth="1"/>
    <col min="14685" max="14685" width="15.625" bestFit="1" customWidth="1"/>
    <col min="14687" max="14687" width="15.625" bestFit="1" customWidth="1"/>
    <col min="14689" max="14689" width="15.625" bestFit="1" customWidth="1"/>
    <col min="14691" max="14691" width="15.625" bestFit="1" customWidth="1"/>
    <col min="14693" max="14693" width="15.625" bestFit="1" customWidth="1"/>
    <col min="14695" max="14695" width="15.625" bestFit="1" customWidth="1"/>
    <col min="14697" max="14697" width="15.625" bestFit="1" customWidth="1"/>
    <col min="14699" max="14699" width="15.625" bestFit="1" customWidth="1"/>
    <col min="14701" max="14701" width="15.625" bestFit="1" customWidth="1"/>
    <col min="14703" max="14703" width="15.625" bestFit="1" customWidth="1"/>
    <col min="14705" max="14705" width="15.625" bestFit="1" customWidth="1"/>
    <col min="14707" max="14707" width="15.625" bestFit="1" customWidth="1"/>
    <col min="14709" max="14709" width="15.625" bestFit="1" customWidth="1"/>
    <col min="14711" max="14711" width="15.625" bestFit="1" customWidth="1"/>
    <col min="14713" max="14713" width="15.625" bestFit="1" customWidth="1"/>
    <col min="14715" max="14715" width="15.625" bestFit="1" customWidth="1"/>
    <col min="14717" max="14717" width="15.625" bestFit="1" customWidth="1"/>
    <col min="14719" max="14719" width="15.625" bestFit="1" customWidth="1"/>
    <col min="14721" max="14721" width="15.625" bestFit="1" customWidth="1"/>
    <col min="14723" max="14723" width="15.625" bestFit="1" customWidth="1"/>
    <col min="14725" max="14725" width="15.625" bestFit="1" customWidth="1"/>
    <col min="14727" max="14727" width="15.625" bestFit="1" customWidth="1"/>
    <col min="14729" max="14729" width="15.625" bestFit="1" customWidth="1"/>
    <col min="14731" max="14731" width="15.625" bestFit="1" customWidth="1"/>
    <col min="14733" max="14733" width="15.625" bestFit="1" customWidth="1"/>
    <col min="14735" max="14735" width="15.625" bestFit="1" customWidth="1"/>
    <col min="14737" max="14737" width="15.625" bestFit="1" customWidth="1"/>
    <col min="14739" max="14739" width="15.625" bestFit="1" customWidth="1"/>
    <col min="14741" max="14741" width="15.625" bestFit="1" customWidth="1"/>
    <col min="14743" max="14743" width="15.625" bestFit="1" customWidth="1"/>
    <col min="14745" max="14745" width="15.625" bestFit="1" customWidth="1"/>
    <col min="14747" max="14747" width="15.625" bestFit="1" customWidth="1"/>
    <col min="14749" max="14749" width="15.625" bestFit="1" customWidth="1"/>
    <col min="14751" max="14751" width="15.625" bestFit="1" customWidth="1"/>
    <col min="14753" max="14753" width="15.625" bestFit="1" customWidth="1"/>
    <col min="14755" max="14755" width="15.625" bestFit="1" customWidth="1"/>
    <col min="14757" max="14757" width="15.625" bestFit="1" customWidth="1"/>
    <col min="14759" max="14759" width="15.625" bestFit="1" customWidth="1"/>
    <col min="14761" max="14761" width="15.625" bestFit="1" customWidth="1"/>
    <col min="14763" max="14763" width="15.625" bestFit="1" customWidth="1"/>
    <col min="14765" max="14765" width="15.625" bestFit="1" customWidth="1"/>
    <col min="14767" max="14767" width="15.625" bestFit="1" customWidth="1"/>
    <col min="14769" max="14769" width="15.625" bestFit="1" customWidth="1"/>
    <col min="14771" max="14771" width="15.625" bestFit="1" customWidth="1"/>
    <col min="14773" max="14773" width="15.625" bestFit="1" customWidth="1"/>
    <col min="14775" max="14775" width="15.625" bestFit="1" customWidth="1"/>
    <col min="14777" max="14777" width="15.625" bestFit="1" customWidth="1"/>
    <col min="14779" max="14779" width="15.625" bestFit="1" customWidth="1"/>
    <col min="14781" max="14781" width="15.625" bestFit="1" customWidth="1"/>
    <col min="14783" max="14783" width="15.625" bestFit="1" customWidth="1"/>
    <col min="14785" max="14785" width="15.625" bestFit="1" customWidth="1"/>
    <col min="14787" max="14787" width="15.625" bestFit="1" customWidth="1"/>
    <col min="14789" max="14789" width="15.625" bestFit="1" customWidth="1"/>
    <col min="14791" max="14791" width="15.625" bestFit="1" customWidth="1"/>
    <col min="14793" max="14793" width="15.625" bestFit="1" customWidth="1"/>
    <col min="14795" max="14795" width="15.625" bestFit="1" customWidth="1"/>
    <col min="14797" max="14797" width="15.625" bestFit="1" customWidth="1"/>
    <col min="14799" max="14799" width="15.625" bestFit="1" customWidth="1"/>
    <col min="14801" max="14801" width="15.625" bestFit="1" customWidth="1"/>
    <col min="14803" max="14803" width="15.625" bestFit="1" customWidth="1"/>
    <col min="14805" max="14805" width="15.625" bestFit="1" customWidth="1"/>
    <col min="14807" max="14807" width="15.625" bestFit="1" customWidth="1"/>
    <col min="14809" max="14809" width="15.625" bestFit="1" customWidth="1"/>
    <col min="14811" max="14811" width="15.625" bestFit="1" customWidth="1"/>
    <col min="14813" max="14813" width="15.625" bestFit="1" customWidth="1"/>
    <col min="14815" max="14815" width="15.625" bestFit="1" customWidth="1"/>
    <col min="14817" max="14817" width="15.625" bestFit="1" customWidth="1"/>
    <col min="14819" max="14819" width="15.625" bestFit="1" customWidth="1"/>
    <col min="14821" max="14821" width="15.625" bestFit="1" customWidth="1"/>
    <col min="14823" max="14823" width="15.625" bestFit="1" customWidth="1"/>
    <col min="14825" max="14825" width="15.625" bestFit="1" customWidth="1"/>
    <col min="14827" max="14827" width="15.625" bestFit="1" customWidth="1"/>
    <col min="14829" max="14829" width="15.625" bestFit="1" customWidth="1"/>
    <col min="14831" max="14831" width="15.625" bestFit="1" customWidth="1"/>
    <col min="14833" max="14833" width="15.625" bestFit="1" customWidth="1"/>
    <col min="14835" max="14835" width="15.625" bestFit="1" customWidth="1"/>
    <col min="14837" max="14837" width="15.625" bestFit="1" customWidth="1"/>
    <col min="14839" max="14839" width="15.625" bestFit="1" customWidth="1"/>
    <col min="14841" max="14841" width="15.625" bestFit="1" customWidth="1"/>
    <col min="14843" max="14843" width="15.625" bestFit="1" customWidth="1"/>
    <col min="14845" max="14845" width="15.625" bestFit="1" customWidth="1"/>
    <col min="14847" max="14847" width="15.625" bestFit="1" customWidth="1"/>
    <col min="14849" max="14849" width="15.625" bestFit="1" customWidth="1"/>
    <col min="14851" max="14851" width="15.625" bestFit="1" customWidth="1"/>
    <col min="14853" max="14853" width="15.625" bestFit="1" customWidth="1"/>
    <col min="14855" max="14855" width="15.625" bestFit="1" customWidth="1"/>
    <col min="14857" max="14857" width="15.625" bestFit="1" customWidth="1"/>
    <col min="14859" max="14859" width="15.625" bestFit="1" customWidth="1"/>
    <col min="14861" max="14861" width="15.625" bestFit="1" customWidth="1"/>
    <col min="14863" max="14863" width="15.625" bestFit="1" customWidth="1"/>
    <col min="14865" max="14865" width="15.625" bestFit="1" customWidth="1"/>
    <col min="14867" max="14867" width="15.625" bestFit="1" customWidth="1"/>
    <col min="14869" max="14869" width="15.625" bestFit="1" customWidth="1"/>
    <col min="14871" max="14871" width="15.625" bestFit="1" customWidth="1"/>
    <col min="14873" max="14873" width="15.625" bestFit="1" customWidth="1"/>
    <col min="14875" max="14875" width="15.625" bestFit="1" customWidth="1"/>
    <col min="14877" max="14877" width="15.625" bestFit="1" customWidth="1"/>
    <col min="14879" max="14879" width="15.625" bestFit="1" customWidth="1"/>
    <col min="14881" max="14881" width="15.625" bestFit="1" customWidth="1"/>
    <col min="14883" max="14883" width="15.625" bestFit="1" customWidth="1"/>
    <col min="14885" max="14885" width="15.625" bestFit="1" customWidth="1"/>
    <col min="14887" max="14887" width="15.625" bestFit="1" customWidth="1"/>
    <col min="14889" max="14889" width="15.625" bestFit="1" customWidth="1"/>
    <col min="14891" max="14891" width="15.625" bestFit="1" customWidth="1"/>
    <col min="14893" max="14893" width="15.625" bestFit="1" customWidth="1"/>
    <col min="14895" max="14895" width="15.625" bestFit="1" customWidth="1"/>
    <col min="14897" max="14897" width="15.625" bestFit="1" customWidth="1"/>
    <col min="14899" max="14899" width="15.625" bestFit="1" customWidth="1"/>
    <col min="14901" max="14901" width="15.625" bestFit="1" customWidth="1"/>
    <col min="14903" max="14903" width="15.625" bestFit="1" customWidth="1"/>
    <col min="14905" max="14905" width="15.625" bestFit="1" customWidth="1"/>
    <col min="14907" max="14907" width="15.625" bestFit="1" customWidth="1"/>
    <col min="14909" max="14909" width="15.625" bestFit="1" customWidth="1"/>
    <col min="14911" max="14911" width="15.625" bestFit="1" customWidth="1"/>
    <col min="14913" max="14913" width="15.625" bestFit="1" customWidth="1"/>
    <col min="14915" max="14915" width="15.625" bestFit="1" customWidth="1"/>
    <col min="14917" max="14917" width="15.625" bestFit="1" customWidth="1"/>
    <col min="14919" max="14919" width="15.625" bestFit="1" customWidth="1"/>
    <col min="14921" max="14921" width="15.625" bestFit="1" customWidth="1"/>
    <col min="14923" max="14923" width="15.625" bestFit="1" customWidth="1"/>
    <col min="14925" max="14925" width="15.625" bestFit="1" customWidth="1"/>
    <col min="14927" max="14927" width="15.625" bestFit="1" customWidth="1"/>
    <col min="14929" max="14929" width="15.625" bestFit="1" customWidth="1"/>
    <col min="14931" max="14931" width="15.625" bestFit="1" customWidth="1"/>
    <col min="14933" max="14933" width="15.625" bestFit="1" customWidth="1"/>
    <col min="14935" max="14935" width="15.625" bestFit="1" customWidth="1"/>
    <col min="14937" max="14937" width="15.625" bestFit="1" customWidth="1"/>
    <col min="14939" max="14939" width="15.625" bestFit="1" customWidth="1"/>
    <col min="14941" max="14941" width="15.625" bestFit="1" customWidth="1"/>
    <col min="14943" max="14943" width="15.625" bestFit="1" customWidth="1"/>
    <col min="14945" max="14945" width="15.625" bestFit="1" customWidth="1"/>
    <col min="14947" max="14947" width="15.625" bestFit="1" customWidth="1"/>
    <col min="14949" max="14949" width="15.625" bestFit="1" customWidth="1"/>
    <col min="14951" max="14951" width="15.625" bestFit="1" customWidth="1"/>
    <col min="14953" max="14953" width="15.625" bestFit="1" customWidth="1"/>
    <col min="14955" max="14955" width="15.625" bestFit="1" customWidth="1"/>
    <col min="14957" max="14957" width="15.625" bestFit="1" customWidth="1"/>
    <col min="14959" max="14959" width="15.625" bestFit="1" customWidth="1"/>
    <col min="14961" max="14961" width="15.625" bestFit="1" customWidth="1"/>
    <col min="14963" max="14963" width="15.625" bestFit="1" customWidth="1"/>
    <col min="14965" max="14965" width="15.625" bestFit="1" customWidth="1"/>
    <col min="14967" max="14967" width="15.625" bestFit="1" customWidth="1"/>
    <col min="14969" max="14969" width="15.625" bestFit="1" customWidth="1"/>
    <col min="14971" max="14971" width="15.625" bestFit="1" customWidth="1"/>
    <col min="14973" max="14973" width="15.625" bestFit="1" customWidth="1"/>
    <col min="14975" max="14975" width="15.625" bestFit="1" customWidth="1"/>
    <col min="14977" max="14977" width="15.625" bestFit="1" customWidth="1"/>
    <col min="14979" max="14979" width="15.625" bestFit="1" customWidth="1"/>
    <col min="14981" max="14981" width="15.625" bestFit="1" customWidth="1"/>
    <col min="14983" max="14983" width="15.625" bestFit="1" customWidth="1"/>
    <col min="14985" max="14985" width="15.625" bestFit="1" customWidth="1"/>
    <col min="14987" max="14987" width="15.625" bestFit="1" customWidth="1"/>
    <col min="14989" max="14989" width="15.625" bestFit="1" customWidth="1"/>
    <col min="14991" max="14991" width="15.625" bestFit="1" customWidth="1"/>
    <col min="14993" max="14993" width="15.625" bestFit="1" customWidth="1"/>
    <col min="14995" max="14995" width="15.625" bestFit="1" customWidth="1"/>
    <col min="14997" max="14997" width="15.625" bestFit="1" customWidth="1"/>
    <col min="14999" max="14999" width="15.625" bestFit="1" customWidth="1"/>
    <col min="15001" max="15001" width="15.625" bestFit="1" customWidth="1"/>
    <col min="15003" max="15003" width="15.625" bestFit="1" customWidth="1"/>
    <col min="15005" max="15005" width="15.625" bestFit="1" customWidth="1"/>
    <col min="15007" max="15007" width="15.625" bestFit="1" customWidth="1"/>
    <col min="15009" max="15009" width="15.625" bestFit="1" customWidth="1"/>
    <col min="15011" max="15011" width="15.625" bestFit="1" customWidth="1"/>
    <col min="15013" max="15013" width="15.625" bestFit="1" customWidth="1"/>
    <col min="15015" max="15015" width="15.625" bestFit="1" customWidth="1"/>
    <col min="15017" max="15017" width="15.625" bestFit="1" customWidth="1"/>
    <col min="15019" max="15019" width="15.625" bestFit="1" customWidth="1"/>
    <col min="15021" max="15021" width="15.625" bestFit="1" customWidth="1"/>
    <col min="15023" max="15023" width="15.625" bestFit="1" customWidth="1"/>
    <col min="15025" max="15025" width="15.625" bestFit="1" customWidth="1"/>
    <col min="15027" max="15027" width="15.625" bestFit="1" customWidth="1"/>
    <col min="15029" max="15029" width="15.625" bestFit="1" customWidth="1"/>
    <col min="15031" max="15031" width="15.625" bestFit="1" customWidth="1"/>
    <col min="15033" max="15033" width="15.625" bestFit="1" customWidth="1"/>
    <col min="15035" max="15035" width="15.625" bestFit="1" customWidth="1"/>
    <col min="15037" max="15037" width="15.625" bestFit="1" customWidth="1"/>
    <col min="15039" max="15039" width="15.625" bestFit="1" customWidth="1"/>
    <col min="15041" max="15041" width="15.625" bestFit="1" customWidth="1"/>
    <col min="15043" max="15043" width="15.625" bestFit="1" customWidth="1"/>
    <col min="15045" max="15045" width="15.625" bestFit="1" customWidth="1"/>
    <col min="15047" max="15047" width="15.625" bestFit="1" customWidth="1"/>
    <col min="15049" max="15049" width="15.625" bestFit="1" customWidth="1"/>
    <col min="15051" max="15051" width="15.625" bestFit="1" customWidth="1"/>
    <col min="15053" max="15053" width="15.625" bestFit="1" customWidth="1"/>
    <col min="15055" max="15055" width="15.625" bestFit="1" customWidth="1"/>
    <col min="15057" max="15057" width="15.625" bestFit="1" customWidth="1"/>
    <col min="15059" max="15059" width="15.625" bestFit="1" customWidth="1"/>
    <col min="15061" max="15061" width="15.625" bestFit="1" customWidth="1"/>
    <col min="15063" max="15063" width="15.625" bestFit="1" customWidth="1"/>
    <col min="15065" max="15065" width="15.625" bestFit="1" customWidth="1"/>
    <col min="15067" max="15067" width="15.625" bestFit="1" customWidth="1"/>
    <col min="15069" max="15069" width="15.625" bestFit="1" customWidth="1"/>
    <col min="15071" max="15071" width="15.625" bestFit="1" customWidth="1"/>
    <col min="15073" max="15073" width="15.625" bestFit="1" customWidth="1"/>
    <col min="15075" max="15075" width="15.625" bestFit="1" customWidth="1"/>
    <col min="15077" max="15077" width="15.625" bestFit="1" customWidth="1"/>
    <col min="15079" max="15079" width="15.625" bestFit="1" customWidth="1"/>
    <col min="15081" max="15081" width="15.625" bestFit="1" customWidth="1"/>
    <col min="15083" max="15083" width="15.625" bestFit="1" customWidth="1"/>
    <col min="15085" max="15085" width="15.625" bestFit="1" customWidth="1"/>
    <col min="15087" max="15087" width="15.625" bestFit="1" customWidth="1"/>
    <col min="15089" max="15089" width="15.625" bestFit="1" customWidth="1"/>
    <col min="15091" max="15091" width="15.625" bestFit="1" customWidth="1"/>
    <col min="15093" max="15093" width="15.625" bestFit="1" customWidth="1"/>
    <col min="15095" max="15095" width="15.625" bestFit="1" customWidth="1"/>
    <col min="15097" max="15097" width="15.625" bestFit="1" customWidth="1"/>
    <col min="15099" max="15099" width="15.625" bestFit="1" customWidth="1"/>
    <col min="15101" max="15101" width="15.625" bestFit="1" customWidth="1"/>
    <col min="15103" max="15103" width="15.625" bestFit="1" customWidth="1"/>
    <col min="15105" max="15105" width="15.625" bestFit="1" customWidth="1"/>
    <col min="15107" max="15107" width="15.625" bestFit="1" customWidth="1"/>
    <col min="15109" max="15109" width="15.625" bestFit="1" customWidth="1"/>
    <col min="15111" max="15111" width="15.625" bestFit="1" customWidth="1"/>
    <col min="15113" max="15113" width="15.625" bestFit="1" customWidth="1"/>
    <col min="15115" max="15115" width="15.625" bestFit="1" customWidth="1"/>
    <col min="15117" max="15117" width="15.625" bestFit="1" customWidth="1"/>
    <col min="15119" max="15119" width="15.625" bestFit="1" customWidth="1"/>
    <col min="15121" max="15121" width="15.625" bestFit="1" customWidth="1"/>
    <col min="15123" max="15123" width="15.625" bestFit="1" customWidth="1"/>
    <col min="15125" max="15125" width="15.625" bestFit="1" customWidth="1"/>
    <col min="15127" max="15127" width="15.625" bestFit="1" customWidth="1"/>
    <col min="15129" max="15129" width="15.625" bestFit="1" customWidth="1"/>
    <col min="15131" max="15131" width="15.625" bestFit="1" customWidth="1"/>
    <col min="15133" max="15133" width="15.625" bestFit="1" customWidth="1"/>
    <col min="15135" max="15135" width="15.625" bestFit="1" customWidth="1"/>
    <col min="15137" max="15137" width="15.625" bestFit="1" customWidth="1"/>
    <col min="15139" max="15139" width="15.625" bestFit="1" customWidth="1"/>
    <col min="15141" max="15141" width="15.625" bestFit="1" customWidth="1"/>
    <col min="15143" max="15143" width="15.625" bestFit="1" customWidth="1"/>
    <col min="15145" max="15145" width="15.625" bestFit="1" customWidth="1"/>
    <col min="15147" max="15147" width="15.625" bestFit="1" customWidth="1"/>
    <col min="15149" max="15149" width="15.625" bestFit="1" customWidth="1"/>
    <col min="15151" max="15151" width="15.625" bestFit="1" customWidth="1"/>
    <col min="15153" max="15153" width="15.625" bestFit="1" customWidth="1"/>
    <col min="15155" max="15155" width="15.625" bestFit="1" customWidth="1"/>
    <col min="15157" max="15157" width="15.625" bestFit="1" customWidth="1"/>
    <col min="15159" max="15159" width="15.625" bestFit="1" customWidth="1"/>
    <col min="15161" max="15161" width="15.625" bestFit="1" customWidth="1"/>
    <col min="15163" max="15163" width="15.625" bestFit="1" customWidth="1"/>
    <col min="15165" max="15165" width="15.625" bestFit="1" customWidth="1"/>
    <col min="15167" max="15167" width="15.625" bestFit="1" customWidth="1"/>
    <col min="15169" max="15169" width="15.625" bestFit="1" customWidth="1"/>
    <col min="15171" max="15171" width="15.625" bestFit="1" customWidth="1"/>
    <col min="15173" max="15173" width="15.625" bestFit="1" customWidth="1"/>
    <col min="15175" max="15175" width="15.625" bestFit="1" customWidth="1"/>
    <col min="15177" max="15177" width="15.625" bestFit="1" customWidth="1"/>
    <col min="15179" max="15179" width="15.625" bestFit="1" customWidth="1"/>
    <col min="15181" max="15181" width="15.625" bestFit="1" customWidth="1"/>
    <col min="15183" max="15183" width="15.625" bestFit="1" customWidth="1"/>
    <col min="15185" max="15185" width="15.625" bestFit="1" customWidth="1"/>
    <col min="15187" max="15187" width="15.625" bestFit="1" customWidth="1"/>
    <col min="15189" max="15189" width="15.625" bestFit="1" customWidth="1"/>
    <col min="15191" max="15191" width="15.625" bestFit="1" customWidth="1"/>
    <col min="15193" max="15193" width="15.625" bestFit="1" customWidth="1"/>
    <col min="15195" max="15195" width="15.625" bestFit="1" customWidth="1"/>
    <col min="15197" max="15197" width="15.625" bestFit="1" customWidth="1"/>
    <col min="15199" max="15199" width="15.625" bestFit="1" customWidth="1"/>
    <col min="15201" max="15201" width="15.625" bestFit="1" customWidth="1"/>
    <col min="15203" max="15203" width="15.625" bestFit="1" customWidth="1"/>
    <col min="15205" max="15205" width="15.625" bestFit="1" customWidth="1"/>
    <col min="15207" max="15207" width="15.625" bestFit="1" customWidth="1"/>
    <col min="15209" max="15209" width="15.625" bestFit="1" customWidth="1"/>
    <col min="15211" max="15211" width="15.625" bestFit="1" customWidth="1"/>
    <col min="15213" max="15213" width="15.625" bestFit="1" customWidth="1"/>
    <col min="15215" max="15215" width="15.625" bestFit="1" customWidth="1"/>
    <col min="15217" max="15217" width="15.625" bestFit="1" customWidth="1"/>
    <col min="15219" max="15219" width="15.625" bestFit="1" customWidth="1"/>
    <col min="15221" max="15221" width="15.625" bestFit="1" customWidth="1"/>
    <col min="15223" max="15223" width="15.625" bestFit="1" customWidth="1"/>
    <col min="15225" max="15225" width="15.625" bestFit="1" customWidth="1"/>
    <col min="15227" max="15227" width="15.625" bestFit="1" customWidth="1"/>
    <col min="15229" max="15229" width="15.625" bestFit="1" customWidth="1"/>
    <col min="15231" max="15231" width="15.625" bestFit="1" customWidth="1"/>
    <col min="15233" max="15233" width="15.625" bestFit="1" customWidth="1"/>
    <col min="15235" max="15235" width="15.625" bestFit="1" customWidth="1"/>
    <col min="15237" max="15237" width="15.625" bestFit="1" customWidth="1"/>
    <col min="15239" max="15239" width="15.625" bestFit="1" customWidth="1"/>
    <col min="15241" max="15241" width="15.625" bestFit="1" customWidth="1"/>
    <col min="15243" max="15243" width="15.625" bestFit="1" customWidth="1"/>
    <col min="15245" max="15245" width="15.625" bestFit="1" customWidth="1"/>
    <col min="15247" max="15247" width="15.625" bestFit="1" customWidth="1"/>
    <col min="15249" max="15249" width="15.625" bestFit="1" customWidth="1"/>
    <col min="15251" max="15251" width="15.625" bestFit="1" customWidth="1"/>
    <col min="15253" max="15253" width="15.625" bestFit="1" customWidth="1"/>
    <col min="15255" max="15255" width="15.625" bestFit="1" customWidth="1"/>
    <col min="15257" max="15257" width="15.625" bestFit="1" customWidth="1"/>
    <col min="15259" max="15259" width="15.625" bestFit="1" customWidth="1"/>
    <col min="15261" max="15261" width="15.625" bestFit="1" customWidth="1"/>
    <col min="15263" max="15263" width="15.625" bestFit="1" customWidth="1"/>
    <col min="15265" max="15265" width="15.625" bestFit="1" customWidth="1"/>
    <col min="15267" max="15267" width="15.625" bestFit="1" customWidth="1"/>
    <col min="15269" max="15269" width="15.625" bestFit="1" customWidth="1"/>
    <col min="15271" max="15271" width="15.625" bestFit="1" customWidth="1"/>
    <col min="15273" max="15273" width="15.625" bestFit="1" customWidth="1"/>
    <col min="15275" max="15275" width="15.625" bestFit="1" customWidth="1"/>
    <col min="15277" max="15277" width="15.625" bestFit="1" customWidth="1"/>
    <col min="15279" max="15279" width="15.625" bestFit="1" customWidth="1"/>
    <col min="15281" max="15281" width="15.625" bestFit="1" customWidth="1"/>
    <col min="15283" max="15283" width="15.625" bestFit="1" customWidth="1"/>
    <col min="15285" max="15285" width="15.625" bestFit="1" customWidth="1"/>
    <col min="15287" max="15287" width="15.625" bestFit="1" customWidth="1"/>
    <col min="15289" max="15289" width="15.625" bestFit="1" customWidth="1"/>
    <col min="15291" max="15291" width="15.625" bestFit="1" customWidth="1"/>
    <col min="15293" max="15293" width="15.625" bestFit="1" customWidth="1"/>
    <col min="15295" max="15295" width="15.625" bestFit="1" customWidth="1"/>
    <col min="15297" max="15297" width="15.625" bestFit="1" customWidth="1"/>
    <col min="15299" max="15299" width="15.625" bestFit="1" customWidth="1"/>
    <col min="15301" max="15301" width="15.625" bestFit="1" customWidth="1"/>
    <col min="15303" max="15303" width="15.625" bestFit="1" customWidth="1"/>
    <col min="15305" max="15305" width="15.625" bestFit="1" customWidth="1"/>
    <col min="15307" max="15307" width="15.625" bestFit="1" customWidth="1"/>
    <col min="15309" max="15309" width="15.625" bestFit="1" customWidth="1"/>
    <col min="15311" max="15311" width="15.625" bestFit="1" customWidth="1"/>
    <col min="15313" max="15313" width="15.625" bestFit="1" customWidth="1"/>
    <col min="15315" max="15315" width="15.625" bestFit="1" customWidth="1"/>
    <col min="15317" max="15317" width="15.625" bestFit="1" customWidth="1"/>
    <col min="15319" max="15319" width="15.625" bestFit="1" customWidth="1"/>
    <col min="15321" max="15321" width="15.625" bestFit="1" customWidth="1"/>
    <col min="15323" max="15323" width="15.625" bestFit="1" customWidth="1"/>
    <col min="15325" max="15325" width="15.625" bestFit="1" customWidth="1"/>
    <col min="15327" max="15327" width="15.625" bestFit="1" customWidth="1"/>
    <col min="15329" max="15329" width="15.625" bestFit="1" customWidth="1"/>
    <col min="15331" max="15331" width="15.625" bestFit="1" customWidth="1"/>
    <col min="15333" max="15333" width="15.625" bestFit="1" customWidth="1"/>
    <col min="15335" max="15335" width="15.625" bestFit="1" customWidth="1"/>
    <col min="15337" max="15337" width="15.625" bestFit="1" customWidth="1"/>
    <col min="15339" max="15339" width="15.625" bestFit="1" customWidth="1"/>
    <col min="15341" max="15341" width="15.625" bestFit="1" customWidth="1"/>
    <col min="15343" max="15343" width="15.625" bestFit="1" customWidth="1"/>
    <col min="15345" max="15345" width="15.625" bestFit="1" customWidth="1"/>
    <col min="15347" max="15347" width="15.625" bestFit="1" customWidth="1"/>
    <col min="15349" max="15349" width="15.625" bestFit="1" customWidth="1"/>
    <col min="15351" max="15351" width="15.625" bestFit="1" customWidth="1"/>
    <col min="15353" max="15353" width="15.625" bestFit="1" customWidth="1"/>
    <col min="15355" max="15355" width="15.625" bestFit="1" customWidth="1"/>
    <col min="15357" max="15357" width="15.625" bestFit="1" customWidth="1"/>
    <col min="15359" max="15359" width="15.625" bestFit="1" customWidth="1"/>
    <col min="15361" max="15361" width="15.625" bestFit="1" customWidth="1"/>
    <col min="15363" max="15363" width="15.625" bestFit="1" customWidth="1"/>
    <col min="15365" max="15365" width="15.625" bestFit="1" customWidth="1"/>
    <col min="15367" max="15367" width="15.625" bestFit="1" customWidth="1"/>
    <col min="15369" max="15369" width="15.625" bestFit="1" customWidth="1"/>
    <col min="15371" max="15371" width="15.625" bestFit="1" customWidth="1"/>
    <col min="15373" max="15373" width="15.625" bestFit="1" customWidth="1"/>
    <col min="15375" max="15375" width="15.625" bestFit="1" customWidth="1"/>
    <col min="15377" max="15377" width="15.625" bestFit="1" customWidth="1"/>
    <col min="15379" max="15379" width="15.625" bestFit="1" customWidth="1"/>
    <col min="15381" max="15381" width="15.625" bestFit="1" customWidth="1"/>
    <col min="15383" max="15383" width="15.625" bestFit="1" customWidth="1"/>
    <col min="15385" max="15385" width="15.625" bestFit="1" customWidth="1"/>
    <col min="15387" max="15387" width="15.625" bestFit="1" customWidth="1"/>
    <col min="15389" max="15389" width="15.625" bestFit="1" customWidth="1"/>
    <col min="15391" max="15391" width="15.625" bestFit="1" customWidth="1"/>
    <col min="15393" max="15393" width="15.625" bestFit="1" customWidth="1"/>
    <col min="15395" max="15395" width="15.625" bestFit="1" customWidth="1"/>
    <col min="15397" max="15397" width="15.625" bestFit="1" customWidth="1"/>
    <col min="15399" max="15399" width="15.625" bestFit="1" customWidth="1"/>
    <col min="15401" max="15401" width="15.625" bestFit="1" customWidth="1"/>
    <col min="15403" max="15403" width="15.625" bestFit="1" customWidth="1"/>
    <col min="15405" max="15405" width="15.625" bestFit="1" customWidth="1"/>
    <col min="15407" max="15407" width="15.625" bestFit="1" customWidth="1"/>
    <col min="15409" max="15409" width="15.625" bestFit="1" customWidth="1"/>
    <col min="15411" max="15411" width="15.625" bestFit="1" customWidth="1"/>
    <col min="15413" max="15413" width="15.625" bestFit="1" customWidth="1"/>
    <col min="15415" max="15415" width="15.625" bestFit="1" customWidth="1"/>
    <col min="15417" max="15417" width="15.625" bestFit="1" customWidth="1"/>
    <col min="15419" max="15419" width="15.625" bestFit="1" customWidth="1"/>
    <col min="15421" max="15421" width="15.625" bestFit="1" customWidth="1"/>
    <col min="15423" max="15423" width="15.625" bestFit="1" customWidth="1"/>
    <col min="15425" max="15425" width="15.625" bestFit="1" customWidth="1"/>
    <col min="15427" max="15427" width="15.625" bestFit="1" customWidth="1"/>
    <col min="15429" max="15429" width="15.625" bestFit="1" customWidth="1"/>
    <col min="15431" max="15431" width="15.625" bestFit="1" customWidth="1"/>
    <col min="15433" max="15433" width="15.625" bestFit="1" customWidth="1"/>
    <col min="15435" max="15435" width="15.625" bestFit="1" customWidth="1"/>
    <col min="15437" max="15437" width="15.625" bestFit="1" customWidth="1"/>
    <col min="15439" max="15439" width="15.625" bestFit="1" customWidth="1"/>
    <col min="15441" max="15441" width="15.625" bestFit="1" customWidth="1"/>
    <col min="15443" max="15443" width="15.625" bestFit="1" customWidth="1"/>
    <col min="15445" max="15445" width="15.625" bestFit="1" customWidth="1"/>
    <col min="15447" max="15447" width="15.625" bestFit="1" customWidth="1"/>
    <col min="15449" max="15449" width="15.625" bestFit="1" customWidth="1"/>
    <col min="15451" max="15451" width="15.625" bestFit="1" customWidth="1"/>
    <col min="15453" max="15453" width="15.625" bestFit="1" customWidth="1"/>
    <col min="15455" max="15455" width="15.625" bestFit="1" customWidth="1"/>
    <col min="15457" max="15457" width="15.625" bestFit="1" customWidth="1"/>
    <col min="15459" max="15459" width="15.625" bestFit="1" customWidth="1"/>
    <col min="15461" max="15461" width="15.625" bestFit="1" customWidth="1"/>
    <col min="15463" max="15463" width="15.625" bestFit="1" customWidth="1"/>
    <col min="15465" max="15465" width="15.625" bestFit="1" customWidth="1"/>
    <col min="15467" max="15467" width="15.625" bestFit="1" customWidth="1"/>
    <col min="15469" max="15469" width="15.625" bestFit="1" customWidth="1"/>
    <col min="15471" max="15471" width="15.625" bestFit="1" customWidth="1"/>
    <col min="15473" max="15473" width="15.625" bestFit="1" customWidth="1"/>
    <col min="15475" max="15475" width="15.625" bestFit="1" customWidth="1"/>
    <col min="15477" max="15477" width="15.625" bestFit="1" customWidth="1"/>
    <col min="15479" max="15479" width="15.625" bestFit="1" customWidth="1"/>
    <col min="15481" max="15481" width="15.625" bestFit="1" customWidth="1"/>
    <col min="15483" max="15483" width="15.625" bestFit="1" customWidth="1"/>
    <col min="15485" max="15485" width="15.625" bestFit="1" customWidth="1"/>
    <col min="15487" max="15487" width="15.625" bestFit="1" customWidth="1"/>
    <col min="15489" max="15489" width="15.625" bestFit="1" customWidth="1"/>
    <col min="15491" max="15491" width="15.625" bestFit="1" customWidth="1"/>
    <col min="15493" max="15493" width="15.625" bestFit="1" customWidth="1"/>
    <col min="15495" max="15495" width="15.625" bestFit="1" customWidth="1"/>
    <col min="15497" max="15497" width="15.625" bestFit="1" customWidth="1"/>
    <col min="15499" max="15499" width="15.625" bestFit="1" customWidth="1"/>
    <col min="15501" max="15501" width="15.625" bestFit="1" customWidth="1"/>
    <col min="15503" max="15503" width="15.625" bestFit="1" customWidth="1"/>
    <col min="15505" max="15505" width="15.625" bestFit="1" customWidth="1"/>
    <col min="15507" max="15507" width="15.625" bestFit="1" customWidth="1"/>
    <col min="15509" max="15509" width="15.625" bestFit="1" customWidth="1"/>
    <col min="15511" max="15511" width="15.625" bestFit="1" customWidth="1"/>
    <col min="15513" max="15513" width="15.625" bestFit="1" customWidth="1"/>
    <col min="15515" max="15515" width="15.625" bestFit="1" customWidth="1"/>
    <col min="15517" max="15517" width="15.625" bestFit="1" customWidth="1"/>
    <col min="15519" max="15519" width="15.625" bestFit="1" customWidth="1"/>
    <col min="15521" max="15521" width="15.625" bestFit="1" customWidth="1"/>
    <col min="15523" max="15523" width="15.625" bestFit="1" customWidth="1"/>
    <col min="15525" max="15525" width="15.625" bestFit="1" customWidth="1"/>
    <col min="15527" max="15527" width="15.625" bestFit="1" customWidth="1"/>
    <col min="15529" max="15529" width="15.625" bestFit="1" customWidth="1"/>
    <col min="15531" max="15531" width="15.625" bestFit="1" customWidth="1"/>
    <col min="15533" max="15533" width="15.625" bestFit="1" customWidth="1"/>
    <col min="15535" max="15535" width="15.625" bestFit="1" customWidth="1"/>
    <col min="15537" max="15537" width="15.625" bestFit="1" customWidth="1"/>
    <col min="15539" max="15539" width="15.625" bestFit="1" customWidth="1"/>
    <col min="15541" max="15541" width="15.625" bestFit="1" customWidth="1"/>
    <col min="15543" max="15543" width="15.625" bestFit="1" customWidth="1"/>
    <col min="15545" max="15545" width="15.625" bestFit="1" customWidth="1"/>
    <col min="15547" max="15547" width="15.625" bestFit="1" customWidth="1"/>
    <col min="15549" max="15549" width="15.625" bestFit="1" customWidth="1"/>
    <col min="15551" max="15551" width="15.625" bestFit="1" customWidth="1"/>
    <col min="15553" max="15553" width="15.625" bestFit="1" customWidth="1"/>
    <col min="15555" max="15555" width="15.625" bestFit="1" customWidth="1"/>
    <col min="15557" max="15557" width="15.625" bestFit="1" customWidth="1"/>
    <col min="15559" max="15559" width="15.625" bestFit="1" customWidth="1"/>
    <col min="15561" max="15561" width="15.625" bestFit="1" customWidth="1"/>
    <col min="15563" max="15563" width="15.625" bestFit="1" customWidth="1"/>
    <col min="15565" max="15565" width="15.625" bestFit="1" customWidth="1"/>
    <col min="15567" max="15567" width="15.625" bestFit="1" customWidth="1"/>
    <col min="15569" max="15569" width="15.625" bestFit="1" customWidth="1"/>
    <col min="15571" max="15571" width="15.625" bestFit="1" customWidth="1"/>
    <col min="15573" max="15573" width="15.625" bestFit="1" customWidth="1"/>
    <col min="15575" max="15575" width="15.625" bestFit="1" customWidth="1"/>
    <col min="15577" max="15577" width="15.625" bestFit="1" customWidth="1"/>
    <col min="15579" max="15579" width="15.625" bestFit="1" customWidth="1"/>
    <col min="15581" max="15581" width="15.625" bestFit="1" customWidth="1"/>
    <col min="15583" max="15583" width="15.625" bestFit="1" customWidth="1"/>
    <col min="15585" max="15585" width="15.625" bestFit="1" customWidth="1"/>
    <col min="15587" max="15587" width="15.625" bestFit="1" customWidth="1"/>
    <col min="15589" max="15589" width="15.625" bestFit="1" customWidth="1"/>
    <col min="15591" max="15591" width="15.625" bestFit="1" customWidth="1"/>
    <col min="15593" max="15593" width="15.625" bestFit="1" customWidth="1"/>
    <col min="15595" max="15595" width="15.625" bestFit="1" customWidth="1"/>
    <col min="15597" max="15597" width="15.625" bestFit="1" customWidth="1"/>
    <col min="15599" max="15599" width="15.625" bestFit="1" customWidth="1"/>
    <col min="15601" max="15601" width="15.625" bestFit="1" customWidth="1"/>
    <col min="15603" max="15603" width="15.625" bestFit="1" customWidth="1"/>
    <col min="15605" max="15605" width="15.625" bestFit="1" customWidth="1"/>
    <col min="15607" max="15607" width="15.625" bestFit="1" customWidth="1"/>
    <col min="15609" max="15609" width="15.625" bestFit="1" customWidth="1"/>
    <col min="15611" max="15611" width="15.625" bestFit="1" customWidth="1"/>
    <col min="15613" max="15613" width="15.625" bestFit="1" customWidth="1"/>
    <col min="15615" max="15615" width="15.625" bestFit="1" customWidth="1"/>
    <col min="15617" max="15617" width="15.625" bestFit="1" customWidth="1"/>
    <col min="15619" max="15619" width="15.625" bestFit="1" customWidth="1"/>
    <col min="15621" max="15621" width="15.625" bestFit="1" customWidth="1"/>
    <col min="15623" max="15623" width="15.625" bestFit="1" customWidth="1"/>
    <col min="15625" max="15625" width="15.625" bestFit="1" customWidth="1"/>
    <col min="15627" max="15627" width="15.625" bestFit="1" customWidth="1"/>
    <col min="15629" max="15629" width="15.625" bestFit="1" customWidth="1"/>
    <col min="15631" max="15631" width="15.625" bestFit="1" customWidth="1"/>
    <col min="15633" max="15633" width="15.625" bestFit="1" customWidth="1"/>
    <col min="15635" max="15635" width="15.625" bestFit="1" customWidth="1"/>
    <col min="15637" max="15637" width="15.625" bestFit="1" customWidth="1"/>
    <col min="15639" max="15639" width="15.625" bestFit="1" customWidth="1"/>
    <col min="15641" max="15641" width="15.625" bestFit="1" customWidth="1"/>
    <col min="15643" max="15643" width="15.625" bestFit="1" customWidth="1"/>
    <col min="15645" max="15645" width="15.625" bestFit="1" customWidth="1"/>
    <col min="15647" max="15647" width="15.625" bestFit="1" customWidth="1"/>
    <col min="15649" max="15649" width="15.625" bestFit="1" customWidth="1"/>
    <col min="15651" max="15651" width="15.625" bestFit="1" customWidth="1"/>
    <col min="15653" max="15653" width="15.625" bestFit="1" customWidth="1"/>
    <col min="15655" max="15655" width="15.625" bestFit="1" customWidth="1"/>
    <col min="15657" max="15657" width="15.625" bestFit="1" customWidth="1"/>
    <col min="15659" max="15659" width="15.625" bestFit="1" customWidth="1"/>
    <col min="15661" max="15661" width="15.625" bestFit="1" customWidth="1"/>
    <col min="15663" max="15663" width="15.625" bestFit="1" customWidth="1"/>
    <col min="15665" max="15665" width="15.625" bestFit="1" customWidth="1"/>
    <col min="15667" max="15667" width="15.625" bestFit="1" customWidth="1"/>
    <col min="15669" max="15669" width="15.625" bestFit="1" customWidth="1"/>
    <col min="15671" max="15671" width="15.625" bestFit="1" customWidth="1"/>
    <col min="15673" max="15673" width="15.625" bestFit="1" customWidth="1"/>
    <col min="15675" max="15675" width="15.625" bestFit="1" customWidth="1"/>
    <col min="15677" max="15677" width="15.625" bestFit="1" customWidth="1"/>
    <col min="15679" max="15679" width="15.625" bestFit="1" customWidth="1"/>
    <col min="15681" max="15681" width="15.625" bestFit="1" customWidth="1"/>
    <col min="15683" max="15683" width="15.625" bestFit="1" customWidth="1"/>
    <col min="15685" max="15685" width="15.625" bestFit="1" customWidth="1"/>
    <col min="15687" max="15687" width="15.625" bestFit="1" customWidth="1"/>
    <col min="15689" max="15689" width="15.625" bestFit="1" customWidth="1"/>
    <col min="15691" max="15691" width="15.625" bestFit="1" customWidth="1"/>
    <col min="15693" max="15693" width="15.625" bestFit="1" customWidth="1"/>
    <col min="15695" max="15695" width="15.625" bestFit="1" customWidth="1"/>
    <col min="15697" max="15697" width="15.625" bestFit="1" customWidth="1"/>
    <col min="15699" max="15699" width="15.625" bestFit="1" customWidth="1"/>
    <col min="15701" max="15701" width="15.625" bestFit="1" customWidth="1"/>
    <col min="15703" max="15703" width="15.625" bestFit="1" customWidth="1"/>
    <col min="15705" max="15705" width="15.625" bestFit="1" customWidth="1"/>
    <col min="15707" max="15707" width="15.625" bestFit="1" customWidth="1"/>
    <col min="15709" max="15709" width="15.625" bestFit="1" customWidth="1"/>
    <col min="15711" max="15711" width="15.625" bestFit="1" customWidth="1"/>
    <col min="15713" max="15713" width="15.625" bestFit="1" customWidth="1"/>
    <col min="15715" max="15715" width="15.625" bestFit="1" customWidth="1"/>
    <col min="15717" max="15717" width="15.625" bestFit="1" customWidth="1"/>
    <col min="15719" max="15719" width="15.625" bestFit="1" customWidth="1"/>
    <col min="15721" max="15721" width="15.625" bestFit="1" customWidth="1"/>
    <col min="15723" max="15723" width="15.625" bestFit="1" customWidth="1"/>
    <col min="15725" max="15725" width="15.625" bestFit="1" customWidth="1"/>
    <col min="15727" max="15727" width="15.625" bestFit="1" customWidth="1"/>
    <col min="15729" max="15729" width="15.625" bestFit="1" customWidth="1"/>
    <col min="15731" max="15731" width="15.625" bestFit="1" customWidth="1"/>
    <col min="15733" max="15733" width="15.625" bestFit="1" customWidth="1"/>
    <col min="15735" max="15735" width="15.625" bestFit="1" customWidth="1"/>
    <col min="15737" max="15737" width="15.625" bestFit="1" customWidth="1"/>
    <col min="15739" max="15739" width="15.625" bestFit="1" customWidth="1"/>
    <col min="15741" max="15741" width="15.625" bestFit="1" customWidth="1"/>
    <col min="15743" max="15743" width="15.625" bestFit="1" customWidth="1"/>
    <col min="15745" max="15745" width="15.625" bestFit="1" customWidth="1"/>
    <col min="15747" max="15747" width="15.625" bestFit="1" customWidth="1"/>
    <col min="15749" max="15749" width="15.625" bestFit="1" customWidth="1"/>
    <col min="15751" max="15751" width="15.625" bestFit="1" customWidth="1"/>
    <col min="15753" max="15753" width="15.625" bestFit="1" customWidth="1"/>
    <col min="15755" max="15755" width="15.625" bestFit="1" customWidth="1"/>
    <col min="15757" max="15757" width="15.625" bestFit="1" customWidth="1"/>
    <col min="15759" max="15759" width="15.625" bestFit="1" customWidth="1"/>
    <col min="15761" max="15761" width="15.625" bestFit="1" customWidth="1"/>
    <col min="15763" max="15763" width="15.625" bestFit="1" customWidth="1"/>
    <col min="15765" max="15765" width="15.625" bestFit="1" customWidth="1"/>
    <col min="15767" max="15767" width="15.625" bestFit="1" customWidth="1"/>
    <col min="15769" max="15769" width="15.625" bestFit="1" customWidth="1"/>
    <col min="15771" max="15771" width="15.625" bestFit="1" customWidth="1"/>
    <col min="15773" max="15773" width="15.625" bestFit="1" customWidth="1"/>
    <col min="15775" max="15775" width="15.625" bestFit="1" customWidth="1"/>
    <col min="15777" max="15777" width="15.625" bestFit="1" customWidth="1"/>
    <col min="15779" max="15779" width="15.625" bestFit="1" customWidth="1"/>
    <col min="15781" max="15781" width="15.625" bestFit="1" customWidth="1"/>
    <col min="15783" max="15783" width="15.625" bestFit="1" customWidth="1"/>
    <col min="15785" max="15785" width="15.625" bestFit="1" customWidth="1"/>
    <col min="15787" max="15787" width="15.625" bestFit="1" customWidth="1"/>
    <col min="15789" max="15789" width="15.625" bestFit="1" customWidth="1"/>
    <col min="15791" max="15791" width="15.625" bestFit="1" customWidth="1"/>
    <col min="15793" max="15793" width="15.625" bestFit="1" customWidth="1"/>
    <col min="15795" max="15795" width="15.625" bestFit="1" customWidth="1"/>
    <col min="15797" max="15797" width="15.625" bestFit="1" customWidth="1"/>
    <col min="15799" max="15799" width="15.625" bestFit="1" customWidth="1"/>
    <col min="15801" max="15801" width="15.625" bestFit="1" customWidth="1"/>
    <col min="15803" max="15803" width="15.625" bestFit="1" customWidth="1"/>
    <col min="15805" max="15805" width="15.625" bestFit="1" customWidth="1"/>
    <col min="15807" max="15807" width="15.625" bestFit="1" customWidth="1"/>
    <col min="15809" max="15809" width="15.625" bestFit="1" customWidth="1"/>
    <col min="15811" max="15811" width="15.625" bestFit="1" customWidth="1"/>
    <col min="15813" max="15813" width="15.625" bestFit="1" customWidth="1"/>
    <col min="15815" max="15815" width="15.625" bestFit="1" customWidth="1"/>
    <col min="15817" max="15817" width="15.625" bestFit="1" customWidth="1"/>
    <col min="15819" max="15819" width="15.625" bestFit="1" customWidth="1"/>
    <col min="15821" max="15821" width="15.625" bestFit="1" customWidth="1"/>
    <col min="15823" max="15823" width="15.625" bestFit="1" customWidth="1"/>
    <col min="15825" max="15825" width="15.625" bestFit="1" customWidth="1"/>
    <col min="15827" max="15827" width="15.625" bestFit="1" customWidth="1"/>
    <col min="15829" max="15829" width="15.625" bestFit="1" customWidth="1"/>
    <col min="15831" max="15831" width="15.625" bestFit="1" customWidth="1"/>
    <col min="15833" max="15833" width="15.625" bestFit="1" customWidth="1"/>
    <col min="15835" max="15835" width="15.625" bestFit="1" customWidth="1"/>
    <col min="15837" max="15837" width="15.625" bestFit="1" customWidth="1"/>
    <col min="15839" max="15839" width="15.625" bestFit="1" customWidth="1"/>
    <col min="15841" max="15841" width="15.625" bestFit="1" customWidth="1"/>
    <col min="15843" max="15843" width="15.625" bestFit="1" customWidth="1"/>
    <col min="15845" max="15845" width="15.625" bestFit="1" customWidth="1"/>
    <col min="15847" max="15847" width="15.625" bestFit="1" customWidth="1"/>
    <col min="15849" max="15849" width="15.625" bestFit="1" customWidth="1"/>
    <col min="15851" max="15851" width="15.625" bestFit="1" customWidth="1"/>
    <col min="15853" max="15853" width="15.625" bestFit="1" customWidth="1"/>
    <col min="15855" max="15855" width="15.625" bestFit="1" customWidth="1"/>
    <col min="15857" max="15857" width="15.625" bestFit="1" customWidth="1"/>
    <col min="15859" max="15859" width="15.625" bestFit="1" customWidth="1"/>
    <col min="15861" max="15861" width="15.625" bestFit="1" customWidth="1"/>
    <col min="15863" max="15863" width="15.625" bestFit="1" customWidth="1"/>
    <col min="15865" max="15865" width="15.625" bestFit="1" customWidth="1"/>
    <col min="15867" max="15867" width="15.625" bestFit="1" customWidth="1"/>
    <col min="15869" max="15869" width="15.625" bestFit="1" customWidth="1"/>
    <col min="15871" max="15871" width="15.625" bestFit="1" customWidth="1"/>
    <col min="15873" max="15873" width="15.625" bestFit="1" customWidth="1"/>
    <col min="15875" max="15875" width="15.625" bestFit="1" customWidth="1"/>
    <col min="15877" max="15877" width="15.625" bestFit="1" customWidth="1"/>
    <col min="15879" max="15879" width="15.625" bestFit="1" customWidth="1"/>
    <col min="15881" max="15881" width="15.625" bestFit="1" customWidth="1"/>
    <col min="15883" max="15883" width="15.625" bestFit="1" customWidth="1"/>
    <col min="15885" max="15885" width="15.625" bestFit="1" customWidth="1"/>
    <col min="15887" max="15887" width="15.625" bestFit="1" customWidth="1"/>
    <col min="15889" max="15889" width="15.625" bestFit="1" customWidth="1"/>
    <col min="15891" max="15891" width="15.625" bestFit="1" customWidth="1"/>
    <col min="15893" max="15893" width="15.625" bestFit="1" customWidth="1"/>
    <col min="15895" max="15895" width="15.625" bestFit="1" customWidth="1"/>
    <col min="15897" max="15897" width="15.625" bestFit="1" customWidth="1"/>
    <col min="15899" max="15899" width="15.625" bestFit="1" customWidth="1"/>
    <col min="15901" max="15901" width="15.625" bestFit="1" customWidth="1"/>
    <col min="15903" max="15903" width="15.625" bestFit="1" customWidth="1"/>
    <col min="15905" max="15905" width="15.625" bestFit="1" customWidth="1"/>
    <col min="15907" max="15907" width="15.625" bestFit="1" customWidth="1"/>
    <col min="15909" max="15909" width="15.625" bestFit="1" customWidth="1"/>
    <col min="15911" max="15911" width="15.625" bestFit="1" customWidth="1"/>
    <col min="15913" max="15913" width="15.625" bestFit="1" customWidth="1"/>
    <col min="15915" max="15915" width="15.625" bestFit="1" customWidth="1"/>
    <col min="15917" max="15917" width="15.625" bestFit="1" customWidth="1"/>
    <col min="15919" max="15919" width="15.625" bestFit="1" customWidth="1"/>
    <col min="15921" max="15921" width="15.625" bestFit="1" customWidth="1"/>
    <col min="15923" max="15923" width="15.625" bestFit="1" customWidth="1"/>
    <col min="15925" max="15925" width="15.625" bestFit="1" customWidth="1"/>
    <col min="15927" max="15927" width="15.625" bestFit="1" customWidth="1"/>
    <col min="15929" max="15929" width="15.625" bestFit="1" customWidth="1"/>
    <col min="15931" max="15931" width="15.625" bestFit="1" customWidth="1"/>
    <col min="15933" max="15933" width="15.625" bestFit="1" customWidth="1"/>
    <col min="15935" max="15935" width="15.625" bestFit="1" customWidth="1"/>
    <col min="15937" max="15937" width="15.625" bestFit="1" customWidth="1"/>
    <col min="15939" max="15939" width="15.625" bestFit="1" customWidth="1"/>
    <col min="15941" max="15941" width="15.625" bestFit="1" customWidth="1"/>
    <col min="15943" max="15943" width="15.625" bestFit="1" customWidth="1"/>
    <col min="15945" max="15945" width="15.625" bestFit="1" customWidth="1"/>
    <col min="15947" max="15947" width="15.625" bestFit="1" customWidth="1"/>
    <col min="15949" max="15949" width="15.625" bestFit="1" customWidth="1"/>
    <col min="15951" max="15951" width="15.625" bestFit="1" customWidth="1"/>
    <col min="15953" max="15953" width="15.625" bestFit="1" customWidth="1"/>
    <col min="15955" max="15955" width="15.625" bestFit="1" customWidth="1"/>
    <col min="15957" max="15957" width="15.625" bestFit="1" customWidth="1"/>
    <col min="15959" max="15959" width="15.625" bestFit="1" customWidth="1"/>
    <col min="15961" max="15961" width="15.625" bestFit="1" customWidth="1"/>
    <col min="15963" max="15963" width="15.625" bestFit="1" customWidth="1"/>
    <col min="15965" max="15965" width="15.625" bestFit="1" customWidth="1"/>
    <col min="15967" max="15967" width="15.625" bestFit="1" customWidth="1"/>
    <col min="15969" max="15969" width="15.625" bestFit="1" customWidth="1"/>
    <col min="15971" max="15971" width="15.625" bestFit="1" customWidth="1"/>
    <col min="15973" max="15973" width="15.625" bestFit="1" customWidth="1"/>
    <col min="15975" max="15975" width="15.625" bestFit="1" customWidth="1"/>
    <col min="15977" max="15977" width="15.625" bestFit="1" customWidth="1"/>
    <col min="15979" max="15979" width="15.625" bestFit="1" customWidth="1"/>
    <col min="15981" max="15981" width="15.625" bestFit="1" customWidth="1"/>
    <col min="15983" max="15983" width="15.625" bestFit="1" customWidth="1"/>
    <col min="15985" max="15985" width="15.625" bestFit="1" customWidth="1"/>
    <col min="15987" max="15987" width="15.625" bestFit="1" customWidth="1"/>
    <col min="15989" max="15989" width="15.625" bestFit="1" customWidth="1"/>
    <col min="15991" max="15991" width="15.625" bestFit="1" customWidth="1"/>
    <col min="15993" max="15993" width="15.625" bestFit="1" customWidth="1"/>
    <col min="15995" max="15995" width="15.625" bestFit="1" customWidth="1"/>
    <col min="15997" max="15997" width="15.625" bestFit="1" customWidth="1"/>
    <col min="15999" max="15999" width="15.625" bestFit="1" customWidth="1"/>
    <col min="16001" max="16001" width="15.625" bestFit="1" customWidth="1"/>
    <col min="16003" max="16003" width="15.625" bestFit="1" customWidth="1"/>
    <col min="16005" max="16005" width="15.625" bestFit="1" customWidth="1"/>
    <col min="16007" max="16007" width="15.625" bestFit="1" customWidth="1"/>
    <col min="16009" max="16009" width="15.625" bestFit="1" customWidth="1"/>
    <col min="16011" max="16011" width="15.625" bestFit="1" customWidth="1"/>
    <col min="16013" max="16013" width="15.625" bestFit="1" customWidth="1"/>
    <col min="16015" max="16015" width="15.625" bestFit="1" customWidth="1"/>
    <col min="16017" max="16017" width="15.625" bestFit="1" customWidth="1"/>
    <col min="16019" max="16019" width="15.625" bestFit="1" customWidth="1"/>
    <col min="16021" max="16021" width="15.625" bestFit="1" customWidth="1"/>
    <col min="16023" max="16023" width="15.625" bestFit="1" customWidth="1"/>
    <col min="16025" max="16025" width="15.625" bestFit="1" customWidth="1"/>
    <col min="16027" max="16027" width="15.625" bestFit="1" customWidth="1"/>
    <col min="16029" max="16029" width="15.625" bestFit="1" customWidth="1"/>
    <col min="16031" max="16031" width="15.625" bestFit="1" customWidth="1"/>
    <col min="16033" max="16033" width="15.625" bestFit="1" customWidth="1"/>
    <col min="16035" max="16035" width="15.625" bestFit="1" customWidth="1"/>
    <col min="16037" max="16037" width="15.625" bestFit="1" customWidth="1"/>
    <col min="16039" max="16039" width="15.625" bestFit="1" customWidth="1"/>
    <col min="16041" max="16041" width="15.625" bestFit="1" customWidth="1"/>
    <col min="16043" max="16043" width="15.625" bestFit="1" customWidth="1"/>
    <col min="16045" max="16045" width="15.625" bestFit="1" customWidth="1"/>
    <col min="16047" max="16047" width="15.625" bestFit="1" customWidth="1"/>
    <col min="16049" max="16049" width="15.625" bestFit="1" customWidth="1"/>
    <col min="16051" max="16051" width="15.625" bestFit="1" customWidth="1"/>
    <col min="16053" max="16053" width="15.625" bestFit="1" customWidth="1"/>
    <col min="16055" max="16055" width="15.625" bestFit="1" customWidth="1"/>
    <col min="16057" max="16057" width="15.625" bestFit="1" customWidth="1"/>
    <col min="16059" max="16059" width="15.625" bestFit="1" customWidth="1"/>
    <col min="16061" max="16061" width="15.625" bestFit="1" customWidth="1"/>
    <col min="16063" max="16063" width="15.625" bestFit="1" customWidth="1"/>
    <col min="16065" max="16065" width="15.625" bestFit="1" customWidth="1"/>
    <col min="16067" max="16067" width="15.625" bestFit="1" customWidth="1"/>
    <col min="16069" max="16069" width="15.625" bestFit="1" customWidth="1"/>
    <col min="16071" max="16071" width="15.625" bestFit="1" customWidth="1"/>
    <col min="16073" max="16073" width="15.625" bestFit="1" customWidth="1"/>
    <col min="16075" max="16075" width="15.625" bestFit="1" customWidth="1"/>
    <col min="16077" max="16077" width="15.625" bestFit="1" customWidth="1"/>
    <col min="16079" max="16079" width="15.625" bestFit="1" customWidth="1"/>
    <col min="16081" max="16081" width="15.625" bestFit="1" customWidth="1"/>
    <col min="16083" max="16083" width="15.625" bestFit="1" customWidth="1"/>
    <col min="16085" max="16085" width="15.625" bestFit="1" customWidth="1"/>
    <col min="16087" max="16087" width="15.625" bestFit="1" customWidth="1"/>
    <col min="16089" max="16089" width="15.625" bestFit="1" customWidth="1"/>
    <col min="16091" max="16091" width="15.625" bestFit="1" customWidth="1"/>
    <col min="16093" max="16093" width="15.625" bestFit="1" customWidth="1"/>
    <col min="16095" max="16095" width="15.625" bestFit="1" customWidth="1"/>
    <col min="16097" max="16097" width="15.625" bestFit="1" customWidth="1"/>
    <col min="16099" max="16099" width="15.625" bestFit="1" customWidth="1"/>
    <col min="16101" max="16101" width="15.625" bestFit="1" customWidth="1"/>
    <col min="16103" max="16103" width="15.625" bestFit="1" customWidth="1"/>
    <col min="16105" max="16105" width="15.625" bestFit="1" customWidth="1"/>
    <col min="16107" max="16107" width="15.625" bestFit="1" customWidth="1"/>
    <col min="16109" max="16109" width="15.625" bestFit="1" customWidth="1"/>
    <col min="16111" max="16111" width="15.625" bestFit="1" customWidth="1"/>
    <col min="16113" max="16113" width="15.625" bestFit="1" customWidth="1"/>
    <col min="16115" max="16115" width="15.625" bestFit="1" customWidth="1"/>
    <col min="16117" max="16117" width="15.625" bestFit="1" customWidth="1"/>
    <col min="16119" max="16119" width="15.625" bestFit="1" customWidth="1"/>
    <col min="16121" max="16121" width="15.625" bestFit="1" customWidth="1"/>
    <col min="16123" max="16123" width="15.625" bestFit="1" customWidth="1"/>
    <col min="16125" max="16125" width="15.625" bestFit="1" customWidth="1"/>
    <col min="16127" max="16127" width="15.625" bestFit="1" customWidth="1"/>
    <col min="16129" max="16129" width="15.625" bestFit="1" customWidth="1"/>
    <col min="16131" max="16131" width="15.625" bestFit="1" customWidth="1"/>
    <col min="16133" max="16133" width="15.625" bestFit="1" customWidth="1"/>
    <col min="16135" max="16135" width="15.625" bestFit="1" customWidth="1"/>
    <col min="16137" max="16137" width="15.625" bestFit="1" customWidth="1"/>
    <col min="16139" max="16139" width="15.625" bestFit="1" customWidth="1"/>
    <col min="16141" max="16141" width="15.625" bestFit="1" customWidth="1"/>
    <col min="16143" max="16143" width="15.625" bestFit="1" customWidth="1"/>
    <col min="16145" max="16145" width="15.625" bestFit="1" customWidth="1"/>
    <col min="16147" max="16147" width="15.625" bestFit="1" customWidth="1"/>
    <col min="16149" max="16149" width="15.625" bestFit="1" customWidth="1"/>
    <col min="16151" max="16151" width="15.625" bestFit="1" customWidth="1"/>
    <col min="16153" max="16153" width="15.625" bestFit="1" customWidth="1"/>
    <col min="16155" max="16155" width="15.625" bestFit="1" customWidth="1"/>
    <col min="16157" max="16157" width="15.625" bestFit="1" customWidth="1"/>
    <col min="16159" max="16159" width="15.625" bestFit="1" customWidth="1"/>
    <col min="16161" max="16161" width="15.625" bestFit="1" customWidth="1"/>
    <col min="16163" max="16163" width="15.625" bestFit="1" customWidth="1"/>
    <col min="16165" max="16165" width="15.625" bestFit="1" customWidth="1"/>
    <col min="16167" max="16167" width="15.625" bestFit="1" customWidth="1"/>
    <col min="16169" max="16169" width="15.625" bestFit="1" customWidth="1"/>
    <col min="16171" max="16171" width="15.625" bestFit="1" customWidth="1"/>
    <col min="16173" max="16173" width="15.625" bestFit="1" customWidth="1"/>
    <col min="16175" max="16175" width="15.625" bestFit="1" customWidth="1"/>
    <col min="16177" max="16177" width="15.625" bestFit="1" customWidth="1"/>
    <col min="16179" max="16179" width="15.625" bestFit="1" customWidth="1"/>
    <col min="16181" max="16181" width="15.625" bestFit="1" customWidth="1"/>
    <col min="16183" max="16183" width="15.625" bestFit="1" customWidth="1"/>
    <col min="16185" max="16185" width="15.625" bestFit="1" customWidth="1"/>
    <col min="16187" max="16187" width="15.625" bestFit="1" customWidth="1"/>
    <col min="16189" max="16189" width="15.625" bestFit="1" customWidth="1"/>
    <col min="16191" max="16191" width="15.625" bestFit="1" customWidth="1"/>
    <col min="16193" max="16193" width="15.625" bestFit="1" customWidth="1"/>
    <col min="16195" max="16195" width="15.625" bestFit="1" customWidth="1"/>
    <col min="16197" max="16197" width="15.625" bestFit="1" customWidth="1"/>
    <col min="16199" max="16199" width="15.625" bestFit="1" customWidth="1"/>
    <col min="16201" max="16201" width="15.625" bestFit="1" customWidth="1"/>
    <col min="16203" max="16203" width="15.625" bestFit="1" customWidth="1"/>
    <col min="16205" max="16205" width="15.625" bestFit="1" customWidth="1"/>
    <col min="16207" max="16207" width="15.625" bestFit="1" customWidth="1"/>
    <col min="16209" max="16209" width="15.625" bestFit="1" customWidth="1"/>
    <col min="16211" max="16211" width="15.625" bestFit="1" customWidth="1"/>
    <col min="16213" max="16213" width="15.625" bestFit="1" customWidth="1"/>
    <col min="16215" max="16215" width="15.625" bestFit="1" customWidth="1"/>
    <col min="16217" max="16217" width="15.625" bestFit="1" customWidth="1"/>
    <col min="16219" max="16219" width="15.625" bestFit="1" customWidth="1"/>
    <col min="16221" max="16221" width="15.625" bestFit="1" customWidth="1"/>
    <col min="16223" max="16223" width="15.625" bestFit="1" customWidth="1"/>
    <col min="16225" max="16225" width="15.625" bestFit="1" customWidth="1"/>
    <col min="16227" max="16227" width="15.625" bestFit="1" customWidth="1"/>
    <col min="16229" max="16229" width="15.625" bestFit="1" customWidth="1"/>
    <col min="16231" max="16231" width="15.625" bestFit="1" customWidth="1"/>
    <col min="16233" max="16233" width="15.625" bestFit="1" customWidth="1"/>
    <col min="16235" max="16235" width="15.625" bestFit="1" customWidth="1"/>
    <col min="16237" max="16237" width="15.625" bestFit="1" customWidth="1"/>
    <col min="16239" max="16239" width="15.625" bestFit="1" customWidth="1"/>
    <col min="16241" max="16241" width="15.625" bestFit="1" customWidth="1"/>
    <col min="16243" max="16243" width="15.625" bestFit="1" customWidth="1"/>
    <col min="16245" max="16245" width="15.625" bestFit="1" customWidth="1"/>
    <col min="16247" max="16247" width="15.625" bestFit="1" customWidth="1"/>
    <col min="16249" max="16249" width="15.625" bestFit="1" customWidth="1"/>
    <col min="16251" max="16251" width="15.625" bestFit="1" customWidth="1"/>
    <col min="16253" max="16253" width="15.625" bestFit="1" customWidth="1"/>
    <col min="16255" max="16255" width="15.625" bestFit="1" customWidth="1"/>
    <col min="16257" max="16257" width="15.625" bestFit="1" customWidth="1"/>
    <col min="16259" max="16259" width="15.625" bestFit="1" customWidth="1"/>
    <col min="16261" max="16261" width="15.625" bestFit="1" customWidth="1"/>
    <col min="16263" max="16263" width="15.625" bestFit="1" customWidth="1"/>
    <col min="16265" max="16265" width="15.625" bestFit="1" customWidth="1"/>
    <col min="16267" max="16267" width="15.625" bestFit="1" customWidth="1"/>
    <col min="16269" max="16269" width="15.625" bestFit="1" customWidth="1"/>
    <col min="16271" max="16271" width="15.625" bestFit="1" customWidth="1"/>
    <col min="16273" max="16273" width="15.625" bestFit="1" customWidth="1"/>
    <col min="16275" max="16275" width="15.625" bestFit="1" customWidth="1"/>
    <col min="16277" max="16277" width="15.625" bestFit="1" customWidth="1"/>
    <col min="16279" max="16279" width="15.625" bestFit="1" customWidth="1"/>
    <col min="16281" max="16281" width="15.625" bestFit="1" customWidth="1"/>
    <col min="16283" max="16283" width="15.625" bestFit="1" customWidth="1"/>
    <col min="16285" max="16285" width="15.625" bestFit="1" customWidth="1"/>
    <col min="16287" max="16287" width="15.625" bestFit="1" customWidth="1"/>
    <col min="16289" max="16289" width="15.625" bestFit="1" customWidth="1"/>
    <col min="16291" max="16291" width="15.625" bestFit="1" customWidth="1"/>
    <col min="16293" max="16293" width="15.625" bestFit="1" customWidth="1"/>
    <col min="16295" max="16295" width="15.625" bestFit="1" customWidth="1"/>
    <col min="16297" max="16297" width="15.625" bestFit="1" customWidth="1"/>
    <col min="16299" max="16299" width="15.625" bestFit="1" customWidth="1"/>
    <col min="16301" max="16301" width="15.625" bestFit="1" customWidth="1"/>
    <col min="16303" max="16303" width="15.625" bestFit="1" customWidth="1"/>
    <col min="16305" max="16305" width="15.625" bestFit="1" customWidth="1"/>
    <col min="16307" max="16307" width="15.625" bestFit="1" customWidth="1"/>
    <col min="16309" max="16309" width="15.625" bestFit="1" customWidth="1"/>
    <col min="16311" max="16311" width="15.625" bestFit="1" customWidth="1"/>
    <col min="16313" max="16313" width="15.625" bestFit="1" customWidth="1"/>
    <col min="16315" max="16315" width="15.625" bestFit="1" customWidth="1"/>
    <col min="16317" max="16317" width="15.625" bestFit="1" customWidth="1"/>
    <col min="16319" max="16319" width="15.625" bestFit="1" customWidth="1"/>
    <col min="16321" max="16321" width="15.625" bestFit="1" customWidth="1"/>
    <col min="16323" max="16323" width="15.625" bestFit="1" customWidth="1"/>
    <col min="16325" max="16325" width="15.625" bestFit="1" customWidth="1"/>
    <col min="16327" max="16327" width="15.625" bestFit="1" customWidth="1"/>
    <col min="16329" max="16329" width="15.625" bestFit="1" customWidth="1"/>
    <col min="16331" max="16331" width="15.625" bestFit="1" customWidth="1"/>
    <col min="16333" max="16333" width="15.625" bestFit="1" customWidth="1"/>
    <col min="16335" max="16335" width="15.625" bestFit="1" customWidth="1"/>
    <col min="16337" max="16337" width="15.625" bestFit="1" customWidth="1"/>
    <col min="16339" max="16339" width="15.625" bestFit="1" customWidth="1"/>
    <col min="16341" max="16341" width="15.625" bestFit="1" customWidth="1"/>
    <col min="16343" max="16343" width="15.625" bestFit="1" customWidth="1"/>
    <col min="16345" max="16345" width="15.625" bestFit="1" customWidth="1"/>
    <col min="16347" max="16347" width="15.625" bestFit="1" customWidth="1"/>
    <col min="16349" max="16349" width="15.625" bestFit="1" customWidth="1"/>
    <col min="16351" max="16351" width="15.625" bestFit="1" customWidth="1"/>
    <col min="16353" max="16353" width="15.625" bestFit="1" customWidth="1"/>
    <col min="16355" max="16355" width="15.625" bestFit="1" customWidth="1"/>
    <col min="16357" max="16357" width="15.625" bestFit="1" customWidth="1"/>
    <col min="16359" max="16359" width="15.625" bestFit="1" customWidth="1"/>
    <col min="16361" max="16361" width="15.625" bestFit="1" customWidth="1"/>
    <col min="16363" max="16363" width="15.625" bestFit="1" customWidth="1"/>
    <col min="16365" max="16365" width="15.625" bestFit="1" customWidth="1"/>
    <col min="16367" max="16367" width="15.625" bestFit="1" customWidth="1"/>
  </cols>
  <sheetData>
    <row r="2" spans="2:8" ht="18" x14ac:dyDescent="0.25">
      <c r="B2" s="111" t="s">
        <v>522</v>
      </c>
    </row>
    <row r="3" spans="2:8" ht="16.5" thickBot="1" x14ac:dyDescent="0.3"/>
    <row r="4" spans="2:8" ht="16.5" thickBot="1" x14ac:dyDescent="0.3">
      <c r="B4" s="1192" t="s">
        <v>520</v>
      </c>
      <c r="C4" s="1188" t="s">
        <v>521</v>
      </c>
      <c r="D4" s="1177"/>
      <c r="E4" s="1177"/>
      <c r="F4" s="1177"/>
      <c r="G4" s="1177"/>
      <c r="H4" s="1178"/>
    </row>
    <row r="5" spans="2:8" ht="16.5" thickBot="1" x14ac:dyDescent="0.3">
      <c r="B5" s="1193"/>
      <c r="C5" s="1017" t="s">
        <v>16</v>
      </c>
      <c r="D5" s="1017" t="s">
        <v>17</v>
      </c>
      <c r="E5" s="1017" t="s">
        <v>18</v>
      </c>
      <c r="F5" s="1017" t="s">
        <v>19</v>
      </c>
      <c r="G5" s="1017" t="s">
        <v>20</v>
      </c>
      <c r="H5" s="1016" t="s">
        <v>277</v>
      </c>
    </row>
    <row r="6" spans="2:8" x14ac:dyDescent="0.25">
      <c r="B6" s="1018" t="s">
        <v>438</v>
      </c>
      <c r="C6" s="1019">
        <f t="shared" ref="C6:H6" si="0">SUM(C7:C13)</f>
        <v>90867290</v>
      </c>
      <c r="D6" s="1019">
        <f t="shared" si="0"/>
        <v>161749502</v>
      </c>
      <c r="E6" s="1019">
        <f>SUM(E7:E13)</f>
        <v>5000000</v>
      </c>
      <c r="F6" s="1019">
        <f t="shared" si="0"/>
        <v>0</v>
      </c>
      <c r="G6" s="1019">
        <f t="shared" si="0"/>
        <v>0</v>
      </c>
      <c r="H6" s="1018">
        <f t="shared" si="0"/>
        <v>257616792</v>
      </c>
    </row>
    <row r="7" spans="2:8" x14ac:dyDescent="0.25">
      <c r="B7" s="1022" t="s">
        <v>439</v>
      </c>
      <c r="C7" s="1023">
        <v>7865251</v>
      </c>
      <c r="D7" s="1023">
        <v>6226935</v>
      </c>
      <c r="E7" s="1023">
        <v>2000000</v>
      </c>
      <c r="F7" s="1023">
        <v>0</v>
      </c>
      <c r="G7" s="1023">
        <v>0</v>
      </c>
      <c r="H7" s="1022">
        <f t="shared" ref="H7:H13" si="1">SUM(C7:G7)</f>
        <v>16092186</v>
      </c>
    </row>
    <row r="8" spans="2:8" x14ac:dyDescent="0.25">
      <c r="B8" s="1022" t="s">
        <v>440</v>
      </c>
      <c r="C8" s="1023">
        <v>16293513</v>
      </c>
      <c r="D8" s="1023">
        <v>16720909</v>
      </c>
      <c r="E8" s="1023">
        <v>3000000</v>
      </c>
      <c r="F8" s="1023">
        <v>0</v>
      </c>
      <c r="G8" s="1023">
        <v>0</v>
      </c>
      <c r="H8" s="1022">
        <f t="shared" si="1"/>
        <v>36014422</v>
      </c>
    </row>
    <row r="9" spans="2:8" x14ac:dyDescent="0.25">
      <c r="B9" s="1022" t="s">
        <v>441</v>
      </c>
      <c r="C9" s="1023">
        <v>55173608</v>
      </c>
      <c r="D9" s="1023">
        <v>87925132</v>
      </c>
      <c r="E9" s="1023">
        <v>0</v>
      </c>
      <c r="F9" s="1023">
        <v>0</v>
      </c>
      <c r="G9" s="1023">
        <v>0</v>
      </c>
      <c r="H9" s="1022">
        <f t="shared" si="1"/>
        <v>143098740</v>
      </c>
    </row>
    <row r="10" spans="2:8" x14ac:dyDescent="0.25">
      <c r="B10" s="1022" t="s">
        <v>442</v>
      </c>
      <c r="C10" s="1023">
        <v>754166</v>
      </c>
      <c r="D10" s="1023">
        <v>1205675</v>
      </c>
      <c r="E10" s="1023">
        <v>0</v>
      </c>
      <c r="F10" s="1023">
        <v>0</v>
      </c>
      <c r="G10" s="1023">
        <v>0</v>
      </c>
      <c r="H10" s="1022">
        <f t="shared" si="1"/>
        <v>1959841</v>
      </c>
    </row>
    <row r="11" spans="2:8" x14ac:dyDescent="0.25">
      <c r="B11" s="1022" t="s">
        <v>443</v>
      </c>
      <c r="C11" s="1023">
        <v>8735351</v>
      </c>
      <c r="D11" s="1023">
        <v>47824513</v>
      </c>
      <c r="E11" s="1023">
        <v>0</v>
      </c>
      <c r="F11" s="1023">
        <v>0</v>
      </c>
      <c r="G11" s="1023">
        <v>0</v>
      </c>
      <c r="H11" s="1022">
        <f t="shared" si="1"/>
        <v>56559864</v>
      </c>
    </row>
    <row r="12" spans="2:8" x14ac:dyDescent="0.25">
      <c r="B12" s="1022" t="s">
        <v>444</v>
      </c>
      <c r="C12" s="1023">
        <v>504400</v>
      </c>
      <c r="D12" s="1023">
        <v>484999</v>
      </c>
      <c r="E12" s="1023">
        <v>0</v>
      </c>
      <c r="F12" s="1023">
        <v>0</v>
      </c>
      <c r="G12" s="1023">
        <v>0</v>
      </c>
      <c r="H12" s="1022">
        <f t="shared" si="1"/>
        <v>989399</v>
      </c>
    </row>
    <row r="13" spans="2:8" ht="16.5" thickBot="1" x14ac:dyDescent="0.3">
      <c r="B13" s="1024" t="s">
        <v>445</v>
      </c>
      <c r="C13" s="1025">
        <v>1541001</v>
      </c>
      <c r="D13" s="1025">
        <v>1361339</v>
      </c>
      <c r="E13" s="1025">
        <v>0</v>
      </c>
      <c r="F13" s="1025">
        <v>0</v>
      </c>
      <c r="G13" s="1025">
        <v>0</v>
      </c>
      <c r="H13" s="1024">
        <f t="shared" si="1"/>
        <v>2902340</v>
      </c>
    </row>
    <row r="14" spans="2:8" x14ac:dyDescent="0.25">
      <c r="B14" s="1018" t="s">
        <v>446</v>
      </c>
      <c r="C14" s="1019">
        <f t="shared" ref="C14:H14" si="2">SUM(C15:C24)</f>
        <v>95374797</v>
      </c>
      <c r="D14" s="1019">
        <f t="shared" si="2"/>
        <v>133527913</v>
      </c>
      <c r="E14" s="1019">
        <f>SUM(E15:E24)</f>
        <v>62000000</v>
      </c>
      <c r="F14" s="1019">
        <f t="shared" si="2"/>
        <v>26837580</v>
      </c>
      <c r="G14" s="1019">
        <f t="shared" si="2"/>
        <v>0</v>
      </c>
      <c r="H14" s="1018">
        <f t="shared" si="2"/>
        <v>317740290</v>
      </c>
    </row>
    <row r="15" spans="2:8" x14ac:dyDescent="0.25">
      <c r="B15" s="1022" t="s">
        <v>513</v>
      </c>
      <c r="C15" s="1023">
        <v>11506321</v>
      </c>
      <c r="D15" s="1023">
        <v>11189254</v>
      </c>
      <c r="E15" s="1023">
        <v>53000000</v>
      </c>
      <c r="F15" s="1023">
        <v>24543290</v>
      </c>
      <c r="G15" s="1023">
        <v>0</v>
      </c>
      <c r="H15" s="1022">
        <f t="shared" ref="H15:H24" si="3">SUM(C15:G15)</f>
        <v>100238865</v>
      </c>
    </row>
    <row r="16" spans="2:8" x14ac:dyDescent="0.25">
      <c r="B16" s="1022" t="s">
        <v>447</v>
      </c>
      <c r="C16" s="1023">
        <v>14325201</v>
      </c>
      <c r="D16" s="1023">
        <v>29491438</v>
      </c>
      <c r="E16" s="1023">
        <v>0</v>
      </c>
      <c r="F16" s="1023">
        <v>0</v>
      </c>
      <c r="G16" s="1023">
        <v>0</v>
      </c>
      <c r="H16" s="1022">
        <f t="shared" si="3"/>
        <v>43816639</v>
      </c>
    </row>
    <row r="17" spans="2:8" x14ac:dyDescent="0.25">
      <c r="B17" s="1026" t="s">
        <v>448</v>
      </c>
      <c r="C17" s="1027">
        <v>3205649</v>
      </c>
      <c r="D17" s="1027">
        <v>2378159</v>
      </c>
      <c r="E17" s="1027">
        <v>0</v>
      </c>
      <c r="F17" s="1027">
        <v>0</v>
      </c>
      <c r="G17" s="1027">
        <v>0</v>
      </c>
      <c r="H17" s="1022">
        <f t="shared" si="3"/>
        <v>5583808</v>
      </c>
    </row>
    <row r="18" spans="2:8" x14ac:dyDescent="0.25">
      <c r="B18" s="1022" t="s">
        <v>449</v>
      </c>
      <c r="C18" s="1023">
        <v>7468291</v>
      </c>
      <c r="D18" s="1023">
        <v>8548243</v>
      </c>
      <c r="E18" s="1023">
        <v>5000000</v>
      </c>
      <c r="F18" s="1023">
        <v>2294290</v>
      </c>
      <c r="G18" s="1023">
        <v>0</v>
      </c>
      <c r="H18" s="1022">
        <f t="shared" si="3"/>
        <v>23310824</v>
      </c>
    </row>
    <row r="19" spans="2:8" x14ac:dyDescent="0.25">
      <c r="B19" s="1022" t="s">
        <v>512</v>
      </c>
      <c r="C19" s="1023">
        <v>10865099</v>
      </c>
      <c r="D19" s="1023">
        <v>7040736</v>
      </c>
      <c r="E19" s="1023">
        <v>0</v>
      </c>
      <c r="F19" s="1023">
        <v>0</v>
      </c>
      <c r="G19" s="1023">
        <v>0</v>
      </c>
      <c r="H19" s="1022">
        <f t="shared" si="3"/>
        <v>17905835</v>
      </c>
    </row>
    <row r="20" spans="2:8" x14ac:dyDescent="0.25">
      <c r="B20" s="1022" t="s">
        <v>450</v>
      </c>
      <c r="C20" s="1023">
        <v>12166795</v>
      </c>
      <c r="D20" s="1023">
        <v>24069177</v>
      </c>
      <c r="E20" s="1023">
        <v>4000000</v>
      </c>
      <c r="F20" s="1023">
        <v>0</v>
      </c>
      <c r="G20" s="1023">
        <v>0</v>
      </c>
      <c r="H20" s="1022">
        <f t="shared" si="3"/>
        <v>40235972</v>
      </c>
    </row>
    <row r="21" spans="2:8" x14ac:dyDescent="0.25">
      <c r="B21" s="1022" t="s">
        <v>451</v>
      </c>
      <c r="C21" s="1023">
        <v>11612524</v>
      </c>
      <c r="D21" s="1023">
        <v>21477243</v>
      </c>
      <c r="E21" s="1023">
        <v>0</v>
      </c>
      <c r="F21" s="1023">
        <v>0</v>
      </c>
      <c r="G21" s="1023">
        <v>0</v>
      </c>
      <c r="H21" s="1022">
        <f t="shared" si="3"/>
        <v>33089767</v>
      </c>
    </row>
    <row r="22" spans="2:8" x14ac:dyDescent="0.25">
      <c r="B22" s="1022" t="s">
        <v>452</v>
      </c>
      <c r="C22" s="1023">
        <v>3261753</v>
      </c>
      <c r="D22" s="1023">
        <v>1187249</v>
      </c>
      <c r="E22" s="1023">
        <v>0</v>
      </c>
      <c r="F22" s="1023">
        <v>0</v>
      </c>
      <c r="G22" s="1023">
        <v>0</v>
      </c>
      <c r="H22" s="1022">
        <f t="shared" si="3"/>
        <v>4449002</v>
      </c>
    </row>
    <row r="23" spans="2:8" x14ac:dyDescent="0.25">
      <c r="B23" s="1022" t="s">
        <v>453</v>
      </c>
      <c r="C23" s="1023">
        <v>8345363</v>
      </c>
      <c r="D23" s="1023">
        <v>24942554</v>
      </c>
      <c r="E23" s="1023">
        <v>0</v>
      </c>
      <c r="F23" s="1023">
        <v>0</v>
      </c>
      <c r="G23" s="1023">
        <v>0</v>
      </c>
      <c r="H23" s="1022">
        <f t="shared" si="3"/>
        <v>33287917</v>
      </c>
    </row>
    <row r="24" spans="2:8" ht="16.5" thickBot="1" x14ac:dyDescent="0.3">
      <c r="B24" s="1024" t="s">
        <v>454</v>
      </c>
      <c r="C24" s="1025">
        <v>12617801</v>
      </c>
      <c r="D24" s="1025">
        <v>3203860</v>
      </c>
      <c r="E24" s="1025">
        <v>0</v>
      </c>
      <c r="F24" s="1025">
        <v>0</v>
      </c>
      <c r="G24" s="1025">
        <v>0</v>
      </c>
      <c r="H24" s="1024">
        <f t="shared" si="3"/>
        <v>15821661</v>
      </c>
    </row>
    <row r="25" spans="2:8" x14ac:dyDescent="0.25">
      <c r="B25" s="1018" t="s">
        <v>455</v>
      </c>
      <c r="C25" s="1019">
        <f>SUM(C26:C26)</f>
        <v>110273257</v>
      </c>
      <c r="D25" s="1019">
        <f>SUM(D26:D26)</f>
        <v>158272070</v>
      </c>
      <c r="E25" s="1019">
        <f>SUM(E26:E26)</f>
        <v>0</v>
      </c>
      <c r="F25" s="1019">
        <f>SUM(F26:F26)</f>
        <v>335098573</v>
      </c>
      <c r="G25" s="1019">
        <f>SUM(G26:G26)</f>
        <v>0</v>
      </c>
      <c r="H25" s="1018">
        <f>SUM(H26)</f>
        <v>603643900</v>
      </c>
    </row>
    <row r="26" spans="2:8" ht="16.5" thickBot="1" x14ac:dyDescent="0.3">
      <c r="B26" s="1024" t="s">
        <v>514</v>
      </c>
      <c r="C26" s="1025">
        <v>110273257</v>
      </c>
      <c r="D26" s="1025">
        <v>158272070</v>
      </c>
      <c r="E26" s="1025">
        <v>0</v>
      </c>
      <c r="F26" s="1025">
        <v>335098573</v>
      </c>
      <c r="G26" s="1025">
        <v>0</v>
      </c>
      <c r="H26" s="1024">
        <f>SUM(C26:G26)</f>
        <v>603643900</v>
      </c>
    </row>
    <row r="27" spans="2:8" x14ac:dyDescent="0.25">
      <c r="B27" s="1018" t="s">
        <v>456</v>
      </c>
      <c r="C27" s="1019">
        <f t="shared" ref="C27:H27" si="4">SUM(C28:C30)</f>
        <v>58231889</v>
      </c>
      <c r="D27" s="1019">
        <f t="shared" si="4"/>
        <v>173289712</v>
      </c>
      <c r="E27" s="1019">
        <f>SUM(E28:E30)</f>
        <v>2000000</v>
      </c>
      <c r="F27" s="1019">
        <f t="shared" si="4"/>
        <v>151003341</v>
      </c>
      <c r="G27" s="1019">
        <f t="shared" si="4"/>
        <v>0</v>
      </c>
      <c r="H27" s="1018">
        <f t="shared" si="4"/>
        <v>384524942</v>
      </c>
    </row>
    <row r="28" spans="2:8" x14ac:dyDescent="0.25">
      <c r="B28" s="1022" t="s">
        <v>457</v>
      </c>
      <c r="C28" s="1023">
        <v>839750</v>
      </c>
      <c r="D28" s="1023">
        <v>7930834</v>
      </c>
      <c r="E28" s="1023">
        <v>2000000</v>
      </c>
      <c r="F28" s="1023">
        <v>0</v>
      </c>
      <c r="G28" s="1023">
        <v>0</v>
      </c>
      <c r="H28" s="1022">
        <f>SUM(C28:G28)</f>
        <v>10770584</v>
      </c>
    </row>
    <row r="29" spans="2:8" x14ac:dyDescent="0.25">
      <c r="B29" s="1022" t="s">
        <v>456</v>
      </c>
      <c r="C29" s="1023">
        <v>52235426</v>
      </c>
      <c r="D29" s="1023">
        <v>154625157</v>
      </c>
      <c r="E29" s="1023">
        <v>0</v>
      </c>
      <c r="F29" s="1023">
        <v>151003341</v>
      </c>
      <c r="G29" s="1023">
        <v>0</v>
      </c>
      <c r="H29" s="1022">
        <f>SUM(C29:G29)</f>
        <v>357863924</v>
      </c>
    </row>
    <row r="30" spans="2:8" ht="16.5" thickBot="1" x14ac:dyDescent="0.3">
      <c r="B30" s="1024" t="s">
        <v>458</v>
      </c>
      <c r="C30" s="1025">
        <v>5156713</v>
      </c>
      <c r="D30" s="1025">
        <v>10733721</v>
      </c>
      <c r="E30" s="1025">
        <v>0</v>
      </c>
      <c r="F30" s="1025">
        <v>0</v>
      </c>
      <c r="G30" s="1025">
        <v>0</v>
      </c>
      <c r="H30" s="1024">
        <f>SUM(C30:G30)</f>
        <v>15890434</v>
      </c>
    </row>
    <row r="31" spans="2:8" x14ac:dyDescent="0.25">
      <c r="B31" s="1018" t="s">
        <v>459</v>
      </c>
      <c r="C31" s="1019">
        <f t="shared" ref="C31:H31" si="5">SUM(C32:C34)</f>
        <v>27060517</v>
      </c>
      <c r="D31" s="1019">
        <f t="shared" si="5"/>
        <v>35174569</v>
      </c>
      <c r="E31" s="1019">
        <f>SUM(E32:E34)</f>
        <v>121000000</v>
      </c>
      <c r="F31" s="1019">
        <f t="shared" si="5"/>
        <v>0</v>
      </c>
      <c r="G31" s="1019">
        <f t="shared" si="5"/>
        <v>0</v>
      </c>
      <c r="H31" s="1018">
        <f t="shared" si="5"/>
        <v>183235086</v>
      </c>
    </row>
    <row r="32" spans="2:8" x14ac:dyDescent="0.25">
      <c r="B32" s="1022" t="s">
        <v>460</v>
      </c>
      <c r="C32" s="1023">
        <v>7156610</v>
      </c>
      <c r="D32" s="1023">
        <v>4962791</v>
      </c>
      <c r="E32" s="1023">
        <v>5000000</v>
      </c>
      <c r="F32" s="1023">
        <v>0</v>
      </c>
      <c r="G32" s="1023">
        <v>0</v>
      </c>
      <c r="H32" s="1022">
        <f>SUM(C32:G32)</f>
        <v>17119401</v>
      </c>
    </row>
    <row r="33" spans="2:8" x14ac:dyDescent="0.25">
      <c r="B33" s="1022" t="s">
        <v>515</v>
      </c>
      <c r="C33" s="1023">
        <v>19903907</v>
      </c>
      <c r="D33" s="1023">
        <v>25941267</v>
      </c>
      <c r="E33" s="1023">
        <v>116000000</v>
      </c>
      <c r="F33" s="1023">
        <v>0</v>
      </c>
      <c r="G33" s="1023">
        <v>0</v>
      </c>
      <c r="H33" s="1022">
        <f>SUM(C33:G33)</f>
        <v>161845174</v>
      </c>
    </row>
    <row r="34" spans="2:8" ht="16.5" thickBot="1" x14ac:dyDescent="0.3">
      <c r="B34" s="1024" t="s">
        <v>461</v>
      </c>
      <c r="C34" s="1025">
        <v>0</v>
      </c>
      <c r="D34" s="1025">
        <v>4270511</v>
      </c>
      <c r="E34" s="1025">
        <v>0</v>
      </c>
      <c r="F34" s="1025">
        <v>0</v>
      </c>
      <c r="G34" s="1025">
        <v>0</v>
      </c>
      <c r="H34" s="1024">
        <f>SUM(C34:G34)</f>
        <v>4270511</v>
      </c>
    </row>
    <row r="35" spans="2:8" x14ac:dyDescent="0.25">
      <c r="B35" s="1018" t="s">
        <v>462</v>
      </c>
      <c r="C35" s="1019">
        <f t="shared" ref="C35:H35" si="6">SUM(C36:C41)</f>
        <v>67112855</v>
      </c>
      <c r="D35" s="1019">
        <f t="shared" si="6"/>
        <v>57010879</v>
      </c>
      <c r="E35" s="1019">
        <f>SUM(E36:E41)</f>
        <v>7400000</v>
      </c>
      <c r="F35" s="1019">
        <f t="shared" si="6"/>
        <v>210058380</v>
      </c>
      <c r="G35" s="1019">
        <f t="shared" si="6"/>
        <v>0</v>
      </c>
      <c r="H35" s="1018">
        <f t="shared" si="6"/>
        <v>341582114</v>
      </c>
    </row>
    <row r="36" spans="2:8" x14ac:dyDescent="0.25">
      <c r="B36" s="1022" t="s">
        <v>463</v>
      </c>
      <c r="C36" s="1023">
        <v>1700723</v>
      </c>
      <c r="D36" s="1023">
        <v>519609</v>
      </c>
      <c r="E36" s="1023">
        <v>0</v>
      </c>
      <c r="F36" s="1023">
        <v>0</v>
      </c>
      <c r="G36" s="1023">
        <v>0</v>
      </c>
      <c r="H36" s="1022">
        <f t="shared" ref="H36:H41" si="7">SUM(C36:G36)</f>
        <v>2220332</v>
      </c>
    </row>
    <row r="37" spans="2:8" x14ac:dyDescent="0.25">
      <c r="B37" s="1022" t="s">
        <v>516</v>
      </c>
      <c r="C37" s="1023">
        <v>19260428</v>
      </c>
      <c r="D37" s="1023">
        <v>21839171</v>
      </c>
      <c r="E37" s="1023">
        <v>0</v>
      </c>
      <c r="F37" s="1023">
        <v>36310750</v>
      </c>
      <c r="G37" s="1023">
        <v>0</v>
      </c>
      <c r="H37" s="1022">
        <f t="shared" si="7"/>
        <v>77410349</v>
      </c>
    </row>
    <row r="38" spans="2:8" x14ac:dyDescent="0.25">
      <c r="B38" s="1022" t="s">
        <v>517</v>
      </c>
      <c r="C38" s="1023">
        <v>5502013</v>
      </c>
      <c r="D38" s="1023">
        <v>14148990</v>
      </c>
      <c r="E38" s="1023">
        <v>0</v>
      </c>
      <c r="F38" s="1023">
        <v>6710500</v>
      </c>
      <c r="G38" s="1023">
        <v>0</v>
      </c>
      <c r="H38" s="1022">
        <f t="shared" si="7"/>
        <v>26361503</v>
      </c>
    </row>
    <row r="39" spans="2:8" x14ac:dyDescent="0.25">
      <c r="B39" s="1022" t="s">
        <v>464</v>
      </c>
      <c r="C39" s="1023">
        <v>3349730</v>
      </c>
      <c r="D39" s="1023">
        <v>4755369</v>
      </c>
      <c r="E39" s="1023">
        <v>7400000</v>
      </c>
      <c r="F39" s="1023">
        <v>0</v>
      </c>
      <c r="G39" s="1023">
        <v>0</v>
      </c>
      <c r="H39" s="1022">
        <f t="shared" si="7"/>
        <v>15505099</v>
      </c>
    </row>
    <row r="40" spans="2:8" x14ac:dyDescent="0.25">
      <c r="B40" s="1022" t="s">
        <v>465</v>
      </c>
      <c r="C40" s="1023">
        <v>819639</v>
      </c>
      <c r="D40" s="1023">
        <v>1176476</v>
      </c>
      <c r="E40" s="1023">
        <v>0</v>
      </c>
      <c r="F40" s="1023">
        <v>0</v>
      </c>
      <c r="G40" s="1023">
        <v>0</v>
      </c>
      <c r="H40" s="1022">
        <f t="shared" si="7"/>
        <v>1996115</v>
      </c>
    </row>
    <row r="41" spans="2:8" ht="16.5" thickBot="1" x14ac:dyDescent="0.3">
      <c r="B41" s="1024" t="s">
        <v>518</v>
      </c>
      <c r="C41" s="1025">
        <v>36480322</v>
      </c>
      <c r="D41" s="1025">
        <v>14571264</v>
      </c>
      <c r="E41" s="1025">
        <v>0</v>
      </c>
      <c r="F41" s="1025">
        <v>167037130</v>
      </c>
      <c r="G41" s="1025">
        <v>0</v>
      </c>
      <c r="H41" s="1024">
        <f t="shared" si="7"/>
        <v>218088716</v>
      </c>
    </row>
    <row r="42" spans="2:8" x14ac:dyDescent="0.25">
      <c r="B42" s="1020" t="s">
        <v>466</v>
      </c>
      <c r="C42" s="1021">
        <f t="shared" ref="C42:G42" si="8">SUM(C43:C55)</f>
        <v>398254998</v>
      </c>
      <c r="D42" s="1021">
        <f t="shared" si="8"/>
        <v>415953428</v>
      </c>
      <c r="E42" s="1021">
        <f>SUM(E43:E55)</f>
        <v>53666375</v>
      </c>
      <c r="F42" s="1021">
        <f t="shared" si="8"/>
        <v>580128</v>
      </c>
      <c r="G42" s="1021">
        <f t="shared" si="8"/>
        <v>7760000</v>
      </c>
      <c r="H42" s="1020">
        <f>SUM(H43:H55)</f>
        <v>876214929</v>
      </c>
    </row>
    <row r="43" spans="2:8" x14ac:dyDescent="0.25">
      <c r="B43" s="1026" t="s">
        <v>467</v>
      </c>
      <c r="C43" s="1027">
        <v>39903612</v>
      </c>
      <c r="D43" s="1027">
        <v>63450877</v>
      </c>
      <c r="E43" s="1027">
        <v>0</v>
      </c>
      <c r="F43" s="1027">
        <v>0</v>
      </c>
      <c r="G43" s="1027">
        <v>0</v>
      </c>
      <c r="H43" s="1022">
        <f t="shared" ref="H43:H55" si="9">SUM(C43:G43)</f>
        <v>103354489</v>
      </c>
    </row>
    <row r="44" spans="2:8" x14ac:dyDescent="0.25">
      <c r="B44" s="1022" t="s">
        <v>468</v>
      </c>
      <c r="C44" s="1023">
        <v>1670591</v>
      </c>
      <c r="D44" s="1023">
        <v>1748919</v>
      </c>
      <c r="E44" s="1023">
        <v>0</v>
      </c>
      <c r="F44" s="1023">
        <v>0</v>
      </c>
      <c r="G44" s="1023">
        <v>0</v>
      </c>
      <c r="H44" s="1022">
        <f t="shared" si="9"/>
        <v>3419510</v>
      </c>
    </row>
    <row r="45" spans="2:8" x14ac:dyDescent="0.25">
      <c r="B45" s="1022" t="s">
        <v>469</v>
      </c>
      <c r="C45" s="1023">
        <v>14734896</v>
      </c>
      <c r="D45" s="1023">
        <v>14408459</v>
      </c>
      <c r="E45" s="1023">
        <v>0</v>
      </c>
      <c r="F45" s="1023">
        <v>0</v>
      </c>
      <c r="G45" s="1023">
        <v>0</v>
      </c>
      <c r="H45" s="1022">
        <f t="shared" si="9"/>
        <v>29143355</v>
      </c>
    </row>
    <row r="46" spans="2:8" x14ac:dyDescent="0.25">
      <c r="B46" s="1022" t="s">
        <v>470</v>
      </c>
      <c r="C46" s="1023">
        <v>1328898</v>
      </c>
      <c r="D46" s="1023">
        <v>822614</v>
      </c>
      <c r="E46" s="1023">
        <v>0</v>
      </c>
      <c r="F46" s="1023">
        <v>580128</v>
      </c>
      <c r="G46" s="1023">
        <v>0</v>
      </c>
      <c r="H46" s="1022">
        <f t="shared" si="9"/>
        <v>2731640</v>
      </c>
    </row>
    <row r="47" spans="2:8" x14ac:dyDescent="0.25">
      <c r="B47" s="1022" t="s">
        <v>471</v>
      </c>
      <c r="C47" s="1023">
        <v>123105235</v>
      </c>
      <c r="D47" s="1023">
        <v>65874510</v>
      </c>
      <c r="E47" s="1023">
        <v>3000000</v>
      </c>
      <c r="F47" s="1023">
        <v>0</v>
      </c>
      <c r="G47" s="1023">
        <v>0</v>
      </c>
      <c r="H47" s="1022">
        <f t="shared" si="9"/>
        <v>191979745</v>
      </c>
    </row>
    <row r="48" spans="2:8" x14ac:dyDescent="0.25">
      <c r="B48" s="1026" t="s">
        <v>472</v>
      </c>
      <c r="C48" s="1027">
        <v>4113882</v>
      </c>
      <c r="D48" s="1027">
        <v>1068682</v>
      </c>
      <c r="E48" s="1027">
        <v>0</v>
      </c>
      <c r="F48" s="1027">
        <v>0</v>
      </c>
      <c r="G48" s="1027">
        <v>0</v>
      </c>
      <c r="H48" s="1022">
        <f t="shared" si="9"/>
        <v>5182564</v>
      </c>
    </row>
    <row r="49" spans="2:8" x14ac:dyDescent="0.25">
      <c r="B49" s="1026" t="s">
        <v>473</v>
      </c>
      <c r="C49" s="1027">
        <v>6519635</v>
      </c>
      <c r="D49" s="1027">
        <v>4432446</v>
      </c>
      <c r="E49" s="1027"/>
      <c r="F49" s="1027">
        <v>0</v>
      </c>
      <c r="G49" s="1027"/>
      <c r="H49" s="1022">
        <f t="shared" si="9"/>
        <v>10952081</v>
      </c>
    </row>
    <row r="50" spans="2:8" x14ac:dyDescent="0.25">
      <c r="B50" s="1022" t="s">
        <v>474</v>
      </c>
      <c r="C50" s="1023">
        <v>1470809</v>
      </c>
      <c r="D50" s="1023">
        <v>346764</v>
      </c>
      <c r="E50" s="1023">
        <v>0</v>
      </c>
      <c r="F50" s="1023">
        <v>0</v>
      </c>
      <c r="G50" s="1023">
        <v>0</v>
      </c>
      <c r="H50" s="1022">
        <f t="shared" si="9"/>
        <v>1817573</v>
      </c>
    </row>
    <row r="51" spans="2:8" x14ac:dyDescent="0.25">
      <c r="B51" s="1022" t="s">
        <v>475</v>
      </c>
      <c r="C51" s="1023">
        <v>4545916</v>
      </c>
      <c r="D51" s="1023">
        <v>17958354</v>
      </c>
      <c r="E51" s="1023">
        <v>0</v>
      </c>
      <c r="F51" s="1023">
        <v>0</v>
      </c>
      <c r="G51" s="1023">
        <v>0</v>
      </c>
      <c r="H51" s="1022">
        <f t="shared" si="9"/>
        <v>22504270</v>
      </c>
    </row>
    <row r="52" spans="2:8" x14ac:dyDescent="0.25">
      <c r="B52" s="1022" t="s">
        <v>476</v>
      </c>
      <c r="C52" s="1023">
        <v>18272486</v>
      </c>
      <c r="D52" s="1023">
        <v>15486946</v>
      </c>
      <c r="E52" s="1023">
        <v>0</v>
      </c>
      <c r="F52" s="1023">
        <v>0</v>
      </c>
      <c r="G52" s="1023">
        <v>0</v>
      </c>
      <c r="H52" s="1022">
        <f t="shared" si="9"/>
        <v>33759432</v>
      </c>
    </row>
    <row r="53" spans="2:8" x14ac:dyDescent="0.25">
      <c r="B53" s="1022" t="s">
        <v>477</v>
      </c>
      <c r="C53" s="1023">
        <v>165764228</v>
      </c>
      <c r="D53" s="1023">
        <v>69307083</v>
      </c>
      <c r="E53" s="1023">
        <v>17716375</v>
      </c>
      <c r="F53" s="1023">
        <v>0</v>
      </c>
      <c r="G53" s="1023">
        <v>0</v>
      </c>
      <c r="H53" s="1022">
        <f t="shared" si="9"/>
        <v>252787686</v>
      </c>
    </row>
    <row r="54" spans="2:8" x14ac:dyDescent="0.25">
      <c r="B54" s="1026" t="s">
        <v>478</v>
      </c>
      <c r="C54" s="1027">
        <v>15882534</v>
      </c>
      <c r="D54" s="1027">
        <v>160425858</v>
      </c>
      <c r="E54" s="1027">
        <v>32950000</v>
      </c>
      <c r="F54" s="1027">
        <v>0</v>
      </c>
      <c r="G54" s="1027">
        <v>7760000</v>
      </c>
      <c r="H54" s="1022">
        <f t="shared" si="9"/>
        <v>217018392</v>
      </c>
    </row>
    <row r="55" spans="2:8" ht="16.5" thickBot="1" x14ac:dyDescent="0.3">
      <c r="B55" s="1024" t="s">
        <v>479</v>
      </c>
      <c r="C55" s="1025">
        <v>942276</v>
      </c>
      <c r="D55" s="1025">
        <v>621916</v>
      </c>
      <c r="E55" s="1025">
        <v>0</v>
      </c>
      <c r="F55" s="1025">
        <v>0</v>
      </c>
      <c r="G55" s="1025">
        <v>0</v>
      </c>
      <c r="H55" s="1024">
        <f t="shared" si="9"/>
        <v>1564192</v>
      </c>
    </row>
    <row r="56" spans="2:8" x14ac:dyDescent="0.25">
      <c r="B56" s="1018" t="s">
        <v>480</v>
      </c>
      <c r="C56" s="1019">
        <f t="shared" ref="C56:H56" si="10">SUM(C57:C66)</f>
        <v>386692273</v>
      </c>
      <c r="D56" s="1019">
        <f t="shared" si="10"/>
        <v>300781528</v>
      </c>
      <c r="E56" s="1019">
        <f>SUM(E57:E66)</f>
        <v>75817378</v>
      </c>
      <c r="F56" s="1019">
        <f t="shared" si="10"/>
        <v>782887896</v>
      </c>
      <c r="G56" s="1019">
        <f t="shared" si="10"/>
        <v>0</v>
      </c>
      <c r="H56" s="1018">
        <f t="shared" si="10"/>
        <v>1546179075</v>
      </c>
    </row>
    <row r="57" spans="2:8" x14ac:dyDescent="0.25">
      <c r="B57" s="1022" t="s">
        <v>481</v>
      </c>
      <c r="C57" s="1023">
        <v>1446477</v>
      </c>
      <c r="D57" s="1023">
        <v>437703</v>
      </c>
      <c r="E57" s="1023">
        <v>0</v>
      </c>
      <c r="F57" s="1023">
        <v>442400</v>
      </c>
      <c r="G57" s="1023">
        <v>0</v>
      </c>
      <c r="H57" s="1022">
        <f t="shared" ref="H57:H66" si="11">SUM(C57:G57)</f>
        <v>2326580</v>
      </c>
    </row>
    <row r="58" spans="2:8" x14ac:dyDescent="0.25">
      <c r="B58" s="1022" t="s">
        <v>482</v>
      </c>
      <c r="C58" s="1023">
        <v>4843225</v>
      </c>
      <c r="D58" s="1023">
        <v>9066291</v>
      </c>
      <c r="E58" s="1023">
        <v>0</v>
      </c>
      <c r="F58" s="1023">
        <v>0</v>
      </c>
      <c r="G58" s="1023">
        <v>0</v>
      </c>
      <c r="H58" s="1022">
        <f t="shared" si="11"/>
        <v>13909516</v>
      </c>
    </row>
    <row r="59" spans="2:8" x14ac:dyDescent="0.25">
      <c r="B59" s="1022" t="s">
        <v>483</v>
      </c>
      <c r="C59" s="1023">
        <v>15530221</v>
      </c>
      <c r="D59" s="1023">
        <v>5432142</v>
      </c>
      <c r="E59" s="1023">
        <v>3500000</v>
      </c>
      <c r="F59" s="1023">
        <v>83513552</v>
      </c>
      <c r="G59" s="1023">
        <v>0</v>
      </c>
      <c r="H59" s="1022">
        <f t="shared" si="11"/>
        <v>107975915</v>
      </c>
    </row>
    <row r="60" spans="2:8" x14ac:dyDescent="0.25">
      <c r="B60" s="1022" t="s">
        <v>484</v>
      </c>
      <c r="C60" s="1023">
        <v>3080002</v>
      </c>
      <c r="D60" s="1023">
        <v>2568574</v>
      </c>
      <c r="E60" s="1023">
        <v>0</v>
      </c>
      <c r="F60" s="1023">
        <v>0</v>
      </c>
      <c r="G60" s="1023">
        <v>0</v>
      </c>
      <c r="H60" s="1022">
        <f t="shared" si="11"/>
        <v>5648576</v>
      </c>
    </row>
    <row r="61" spans="2:8" x14ac:dyDescent="0.25">
      <c r="B61" s="1022" t="s">
        <v>485</v>
      </c>
      <c r="C61" s="1023">
        <v>44907682</v>
      </c>
      <c r="D61" s="1023">
        <v>66158397</v>
      </c>
      <c r="E61" s="1023">
        <v>24300000</v>
      </c>
      <c r="F61" s="1023">
        <v>0</v>
      </c>
      <c r="G61" s="1023">
        <v>0</v>
      </c>
      <c r="H61" s="1022">
        <f t="shared" si="11"/>
        <v>135366079</v>
      </c>
    </row>
    <row r="62" spans="2:8" x14ac:dyDescent="0.25">
      <c r="B62" s="1022" t="s">
        <v>486</v>
      </c>
      <c r="C62" s="1023">
        <v>60660706</v>
      </c>
      <c r="D62" s="1023">
        <v>12117908</v>
      </c>
      <c r="E62" s="1023">
        <v>0</v>
      </c>
      <c r="F62" s="1023">
        <v>0</v>
      </c>
      <c r="G62" s="1023">
        <v>0</v>
      </c>
      <c r="H62" s="1022">
        <f t="shared" si="11"/>
        <v>72778614</v>
      </c>
    </row>
    <row r="63" spans="2:8" x14ac:dyDescent="0.25">
      <c r="B63" s="1022" t="s">
        <v>487</v>
      </c>
      <c r="C63" s="1023">
        <v>35136322</v>
      </c>
      <c r="D63" s="1023">
        <v>21610188</v>
      </c>
      <c r="E63" s="1023">
        <v>0</v>
      </c>
      <c r="F63" s="1023">
        <v>0</v>
      </c>
      <c r="G63" s="1023">
        <v>0</v>
      </c>
      <c r="H63" s="1022">
        <f t="shared" si="11"/>
        <v>56746510</v>
      </c>
    </row>
    <row r="64" spans="2:8" x14ac:dyDescent="0.25">
      <c r="B64" s="1022" t="s">
        <v>488</v>
      </c>
      <c r="C64" s="1023">
        <v>3567425</v>
      </c>
      <c r="D64" s="1023">
        <v>4277251</v>
      </c>
      <c r="E64" s="1023">
        <v>0</v>
      </c>
      <c r="F64" s="1023">
        <v>0</v>
      </c>
      <c r="G64" s="1023">
        <v>0</v>
      </c>
      <c r="H64" s="1022">
        <f t="shared" si="11"/>
        <v>7844676</v>
      </c>
    </row>
    <row r="65" spans="2:1023 1025:2047 2049:3071 3073:4095 4097:5119 5121:6143 6145:7167 7169:8191 8193:9215 9217:10239 10241:11263 11265:12287 12289:13311 13313:14335 14337:15359 15361:16367" x14ac:dyDescent="0.25">
      <c r="B65" s="1022" t="s">
        <v>489</v>
      </c>
      <c r="C65" s="1023">
        <v>185755884</v>
      </c>
      <c r="D65" s="1023">
        <v>112775655</v>
      </c>
      <c r="E65" s="1023">
        <v>40000000</v>
      </c>
      <c r="F65" s="1023">
        <v>431705624</v>
      </c>
      <c r="G65" s="1023">
        <v>0</v>
      </c>
      <c r="H65" s="1022">
        <f t="shared" si="11"/>
        <v>770237163</v>
      </c>
    </row>
    <row r="66" spans="2:1023 1025:2047 2049:3071 3073:4095 4097:5119 5121:6143 6145:7167 7169:8191 8193:9215 9217:10239 10241:11263 11265:12287 12289:13311 13313:14335 14337:15359 15361:16367" s="1015" customFormat="1" ht="16.5" thickBot="1" x14ac:dyDescent="0.3">
      <c r="B66" s="1024" t="s">
        <v>490</v>
      </c>
      <c r="C66" s="1025">
        <v>31764329</v>
      </c>
      <c r="D66" s="1025">
        <v>66337419</v>
      </c>
      <c r="E66" s="1025">
        <v>8017378</v>
      </c>
      <c r="F66" s="1025">
        <v>267226320</v>
      </c>
      <c r="G66" s="1025">
        <v>0</v>
      </c>
      <c r="H66" s="1024">
        <f t="shared" si="11"/>
        <v>373345446</v>
      </c>
      <c r="Y66" s="1015" t="s">
        <v>437</v>
      </c>
      <c r="AA66" s="1015" t="s">
        <v>437</v>
      </c>
      <c r="AC66" s="1015" t="s">
        <v>437</v>
      </c>
      <c r="AE66" s="1015" t="s">
        <v>437</v>
      </c>
      <c r="AG66" s="1015" t="s">
        <v>437</v>
      </c>
      <c r="AI66" s="1015" t="s">
        <v>437</v>
      </c>
      <c r="AK66" s="1015" t="s">
        <v>437</v>
      </c>
      <c r="AM66" s="1015" t="s">
        <v>437</v>
      </c>
      <c r="AO66" s="1015" t="s">
        <v>437</v>
      </c>
      <c r="AQ66" s="1015" t="s">
        <v>437</v>
      </c>
      <c r="AS66" s="1015" t="s">
        <v>437</v>
      </c>
      <c r="AU66" s="1015" t="s">
        <v>437</v>
      </c>
      <c r="AW66" s="1015" t="s">
        <v>437</v>
      </c>
      <c r="AY66" s="1015" t="s">
        <v>437</v>
      </c>
      <c r="BA66" s="1015" t="s">
        <v>437</v>
      </c>
      <c r="BC66" s="1015" t="s">
        <v>437</v>
      </c>
      <c r="BE66" s="1015" t="s">
        <v>437</v>
      </c>
      <c r="BG66" s="1015" t="s">
        <v>437</v>
      </c>
      <c r="BI66" s="1015" t="s">
        <v>437</v>
      </c>
      <c r="BK66" s="1015" t="s">
        <v>437</v>
      </c>
      <c r="BM66" s="1015" t="s">
        <v>437</v>
      </c>
      <c r="BO66" s="1015" t="s">
        <v>437</v>
      </c>
      <c r="BQ66" s="1015" t="s">
        <v>437</v>
      </c>
      <c r="BS66" s="1015" t="s">
        <v>437</v>
      </c>
      <c r="BU66" s="1015" t="s">
        <v>437</v>
      </c>
      <c r="BW66" s="1015" t="s">
        <v>437</v>
      </c>
      <c r="BY66" s="1015" t="s">
        <v>437</v>
      </c>
      <c r="CA66" s="1015" t="s">
        <v>437</v>
      </c>
      <c r="CC66" s="1015" t="s">
        <v>437</v>
      </c>
      <c r="CE66" s="1015" t="s">
        <v>437</v>
      </c>
      <c r="CG66" s="1015" t="s">
        <v>437</v>
      </c>
      <c r="CI66" s="1015" t="s">
        <v>437</v>
      </c>
      <c r="CK66" s="1015" t="s">
        <v>437</v>
      </c>
      <c r="CM66" s="1015" t="s">
        <v>437</v>
      </c>
      <c r="CO66" s="1015" t="s">
        <v>437</v>
      </c>
      <c r="CQ66" s="1015" t="s">
        <v>437</v>
      </c>
      <c r="CS66" s="1015" t="s">
        <v>437</v>
      </c>
      <c r="CU66" s="1015" t="s">
        <v>437</v>
      </c>
      <c r="CW66" s="1015" t="s">
        <v>437</v>
      </c>
      <c r="CY66" s="1015" t="s">
        <v>437</v>
      </c>
      <c r="DA66" s="1015" t="s">
        <v>437</v>
      </c>
      <c r="DC66" s="1015" t="s">
        <v>437</v>
      </c>
      <c r="DE66" s="1015" t="s">
        <v>437</v>
      </c>
      <c r="DG66" s="1015" t="s">
        <v>437</v>
      </c>
      <c r="DI66" s="1015" t="s">
        <v>437</v>
      </c>
      <c r="DK66" s="1015" t="s">
        <v>437</v>
      </c>
      <c r="DM66" s="1015" t="s">
        <v>437</v>
      </c>
      <c r="DO66" s="1015" t="s">
        <v>437</v>
      </c>
      <c r="DQ66" s="1015" t="s">
        <v>437</v>
      </c>
      <c r="DS66" s="1015" t="s">
        <v>437</v>
      </c>
      <c r="DU66" s="1015" t="s">
        <v>437</v>
      </c>
      <c r="DW66" s="1015" t="s">
        <v>437</v>
      </c>
      <c r="DY66" s="1015" t="s">
        <v>437</v>
      </c>
      <c r="EA66" s="1015" t="s">
        <v>437</v>
      </c>
      <c r="EC66" s="1015" t="s">
        <v>437</v>
      </c>
      <c r="EE66" s="1015" t="s">
        <v>437</v>
      </c>
      <c r="EG66" s="1015" t="s">
        <v>437</v>
      </c>
      <c r="EI66" s="1015" t="s">
        <v>437</v>
      </c>
      <c r="EK66" s="1015" t="s">
        <v>437</v>
      </c>
      <c r="EM66" s="1015" t="s">
        <v>437</v>
      </c>
      <c r="EO66" s="1015" t="s">
        <v>437</v>
      </c>
      <c r="EQ66" s="1015" t="s">
        <v>437</v>
      </c>
      <c r="ES66" s="1015" t="s">
        <v>437</v>
      </c>
      <c r="EU66" s="1015" t="s">
        <v>437</v>
      </c>
      <c r="EW66" s="1015" t="s">
        <v>437</v>
      </c>
      <c r="EY66" s="1015" t="s">
        <v>437</v>
      </c>
      <c r="FA66" s="1015" t="s">
        <v>437</v>
      </c>
      <c r="FC66" s="1015" t="s">
        <v>437</v>
      </c>
      <c r="FE66" s="1015" t="s">
        <v>437</v>
      </c>
      <c r="FG66" s="1015" t="s">
        <v>437</v>
      </c>
      <c r="FI66" s="1015" t="s">
        <v>437</v>
      </c>
      <c r="FK66" s="1015" t="s">
        <v>437</v>
      </c>
      <c r="FM66" s="1015" t="s">
        <v>437</v>
      </c>
      <c r="FO66" s="1015" t="s">
        <v>437</v>
      </c>
      <c r="FQ66" s="1015" t="s">
        <v>437</v>
      </c>
      <c r="FS66" s="1015" t="s">
        <v>437</v>
      </c>
      <c r="FU66" s="1015" t="s">
        <v>437</v>
      </c>
      <c r="FW66" s="1015" t="s">
        <v>437</v>
      </c>
      <c r="FY66" s="1015" t="s">
        <v>437</v>
      </c>
      <c r="GA66" s="1015" t="s">
        <v>437</v>
      </c>
      <c r="GC66" s="1015" t="s">
        <v>437</v>
      </c>
      <c r="GE66" s="1015" t="s">
        <v>437</v>
      </c>
      <c r="GG66" s="1015" t="s">
        <v>437</v>
      </c>
      <c r="GI66" s="1015" t="s">
        <v>437</v>
      </c>
      <c r="GK66" s="1015" t="s">
        <v>437</v>
      </c>
      <c r="GM66" s="1015" t="s">
        <v>437</v>
      </c>
      <c r="GO66" s="1015" t="s">
        <v>437</v>
      </c>
      <c r="GQ66" s="1015" t="s">
        <v>437</v>
      </c>
      <c r="GS66" s="1015" t="s">
        <v>437</v>
      </c>
      <c r="GU66" s="1015" t="s">
        <v>437</v>
      </c>
      <c r="GW66" s="1015" t="s">
        <v>437</v>
      </c>
      <c r="GY66" s="1015" t="s">
        <v>437</v>
      </c>
      <c r="HA66" s="1015" t="s">
        <v>437</v>
      </c>
      <c r="HC66" s="1015" t="s">
        <v>437</v>
      </c>
      <c r="HE66" s="1015" t="s">
        <v>437</v>
      </c>
      <c r="HG66" s="1015" t="s">
        <v>437</v>
      </c>
      <c r="HI66" s="1015" t="s">
        <v>437</v>
      </c>
      <c r="HK66" s="1015" t="s">
        <v>437</v>
      </c>
      <c r="HM66" s="1015" t="s">
        <v>437</v>
      </c>
      <c r="HO66" s="1015" t="s">
        <v>437</v>
      </c>
      <c r="HQ66" s="1015" t="s">
        <v>437</v>
      </c>
      <c r="HS66" s="1015" t="s">
        <v>437</v>
      </c>
      <c r="HU66" s="1015" t="s">
        <v>437</v>
      </c>
      <c r="HW66" s="1015" t="s">
        <v>437</v>
      </c>
      <c r="HY66" s="1015" t="s">
        <v>437</v>
      </c>
      <c r="IA66" s="1015" t="s">
        <v>437</v>
      </c>
      <c r="IC66" s="1015" t="s">
        <v>437</v>
      </c>
      <c r="IE66" s="1015" t="s">
        <v>437</v>
      </c>
      <c r="IG66" s="1015" t="s">
        <v>437</v>
      </c>
      <c r="II66" s="1015" t="s">
        <v>437</v>
      </c>
      <c r="IK66" s="1015" t="s">
        <v>437</v>
      </c>
      <c r="IM66" s="1015" t="s">
        <v>437</v>
      </c>
      <c r="IO66" s="1015" t="s">
        <v>437</v>
      </c>
      <c r="IQ66" s="1015" t="s">
        <v>437</v>
      </c>
      <c r="IS66" s="1015" t="s">
        <v>437</v>
      </c>
      <c r="IU66" s="1015" t="s">
        <v>437</v>
      </c>
      <c r="IW66" s="1015" t="s">
        <v>437</v>
      </c>
      <c r="IY66" s="1015" t="s">
        <v>437</v>
      </c>
      <c r="JA66" s="1015" t="s">
        <v>437</v>
      </c>
      <c r="JC66" s="1015" t="s">
        <v>437</v>
      </c>
      <c r="JE66" s="1015" t="s">
        <v>437</v>
      </c>
      <c r="JG66" s="1015" t="s">
        <v>437</v>
      </c>
      <c r="JI66" s="1015" t="s">
        <v>437</v>
      </c>
      <c r="JK66" s="1015" t="s">
        <v>437</v>
      </c>
      <c r="JM66" s="1015" t="s">
        <v>437</v>
      </c>
      <c r="JO66" s="1015" t="s">
        <v>437</v>
      </c>
      <c r="JQ66" s="1015" t="s">
        <v>437</v>
      </c>
      <c r="JS66" s="1015" t="s">
        <v>437</v>
      </c>
      <c r="JU66" s="1015" t="s">
        <v>437</v>
      </c>
      <c r="JW66" s="1015" t="s">
        <v>437</v>
      </c>
      <c r="JY66" s="1015" t="s">
        <v>437</v>
      </c>
      <c r="KA66" s="1015" t="s">
        <v>437</v>
      </c>
      <c r="KC66" s="1015" t="s">
        <v>437</v>
      </c>
      <c r="KE66" s="1015" t="s">
        <v>437</v>
      </c>
      <c r="KG66" s="1015" t="s">
        <v>437</v>
      </c>
      <c r="KI66" s="1015" t="s">
        <v>437</v>
      </c>
      <c r="KK66" s="1015" t="s">
        <v>437</v>
      </c>
      <c r="KM66" s="1015" t="s">
        <v>437</v>
      </c>
      <c r="KO66" s="1015" t="s">
        <v>437</v>
      </c>
      <c r="KQ66" s="1015" t="s">
        <v>437</v>
      </c>
      <c r="KS66" s="1015" t="s">
        <v>437</v>
      </c>
      <c r="KU66" s="1015" t="s">
        <v>437</v>
      </c>
      <c r="KW66" s="1015" t="s">
        <v>437</v>
      </c>
      <c r="KY66" s="1015" t="s">
        <v>437</v>
      </c>
      <c r="LA66" s="1015" t="s">
        <v>437</v>
      </c>
      <c r="LC66" s="1015" t="s">
        <v>437</v>
      </c>
      <c r="LE66" s="1015" t="s">
        <v>437</v>
      </c>
      <c r="LG66" s="1015" t="s">
        <v>437</v>
      </c>
      <c r="LI66" s="1015" t="s">
        <v>437</v>
      </c>
      <c r="LK66" s="1015" t="s">
        <v>437</v>
      </c>
      <c r="LM66" s="1015" t="s">
        <v>437</v>
      </c>
      <c r="LO66" s="1015" t="s">
        <v>437</v>
      </c>
      <c r="LQ66" s="1015" t="s">
        <v>437</v>
      </c>
      <c r="LS66" s="1015" t="s">
        <v>437</v>
      </c>
      <c r="LU66" s="1015" t="s">
        <v>437</v>
      </c>
      <c r="LW66" s="1015" t="s">
        <v>437</v>
      </c>
      <c r="LY66" s="1015" t="s">
        <v>437</v>
      </c>
      <c r="MA66" s="1015" t="s">
        <v>437</v>
      </c>
      <c r="MC66" s="1015" t="s">
        <v>437</v>
      </c>
      <c r="ME66" s="1015" t="s">
        <v>437</v>
      </c>
      <c r="MG66" s="1015" t="s">
        <v>437</v>
      </c>
      <c r="MI66" s="1015" t="s">
        <v>437</v>
      </c>
      <c r="MK66" s="1015" t="s">
        <v>437</v>
      </c>
      <c r="MM66" s="1015" t="s">
        <v>437</v>
      </c>
      <c r="MO66" s="1015" t="s">
        <v>437</v>
      </c>
      <c r="MQ66" s="1015" t="s">
        <v>437</v>
      </c>
      <c r="MS66" s="1015" t="s">
        <v>437</v>
      </c>
      <c r="MU66" s="1015" t="s">
        <v>437</v>
      </c>
      <c r="MW66" s="1015" t="s">
        <v>437</v>
      </c>
      <c r="MY66" s="1015" t="s">
        <v>437</v>
      </c>
      <c r="NA66" s="1015" t="s">
        <v>437</v>
      </c>
      <c r="NC66" s="1015" t="s">
        <v>437</v>
      </c>
      <c r="NE66" s="1015" t="s">
        <v>437</v>
      </c>
      <c r="NG66" s="1015" t="s">
        <v>437</v>
      </c>
      <c r="NI66" s="1015" t="s">
        <v>437</v>
      </c>
      <c r="NK66" s="1015" t="s">
        <v>437</v>
      </c>
      <c r="NM66" s="1015" t="s">
        <v>437</v>
      </c>
      <c r="NO66" s="1015" t="s">
        <v>437</v>
      </c>
      <c r="NQ66" s="1015" t="s">
        <v>437</v>
      </c>
      <c r="NS66" s="1015" t="s">
        <v>437</v>
      </c>
      <c r="NU66" s="1015" t="s">
        <v>437</v>
      </c>
      <c r="NW66" s="1015" t="s">
        <v>437</v>
      </c>
      <c r="NY66" s="1015" t="s">
        <v>437</v>
      </c>
      <c r="OA66" s="1015" t="s">
        <v>437</v>
      </c>
      <c r="OC66" s="1015" t="s">
        <v>437</v>
      </c>
      <c r="OE66" s="1015" t="s">
        <v>437</v>
      </c>
      <c r="OG66" s="1015" t="s">
        <v>437</v>
      </c>
      <c r="OI66" s="1015" t="s">
        <v>437</v>
      </c>
      <c r="OK66" s="1015" t="s">
        <v>437</v>
      </c>
      <c r="OM66" s="1015" t="s">
        <v>437</v>
      </c>
      <c r="OO66" s="1015" t="s">
        <v>437</v>
      </c>
      <c r="OQ66" s="1015" t="s">
        <v>437</v>
      </c>
      <c r="OS66" s="1015" t="s">
        <v>437</v>
      </c>
      <c r="OU66" s="1015" t="s">
        <v>437</v>
      </c>
      <c r="OW66" s="1015" t="s">
        <v>437</v>
      </c>
      <c r="OY66" s="1015" t="s">
        <v>437</v>
      </c>
      <c r="PA66" s="1015" t="s">
        <v>437</v>
      </c>
      <c r="PC66" s="1015" t="s">
        <v>437</v>
      </c>
      <c r="PE66" s="1015" t="s">
        <v>437</v>
      </c>
      <c r="PG66" s="1015" t="s">
        <v>437</v>
      </c>
      <c r="PI66" s="1015" t="s">
        <v>437</v>
      </c>
      <c r="PK66" s="1015" t="s">
        <v>437</v>
      </c>
      <c r="PM66" s="1015" t="s">
        <v>437</v>
      </c>
      <c r="PO66" s="1015" t="s">
        <v>437</v>
      </c>
      <c r="PQ66" s="1015" t="s">
        <v>437</v>
      </c>
      <c r="PS66" s="1015" t="s">
        <v>437</v>
      </c>
      <c r="PU66" s="1015" t="s">
        <v>437</v>
      </c>
      <c r="PW66" s="1015" t="s">
        <v>437</v>
      </c>
      <c r="PY66" s="1015" t="s">
        <v>437</v>
      </c>
      <c r="QA66" s="1015" t="s">
        <v>437</v>
      </c>
      <c r="QC66" s="1015" t="s">
        <v>437</v>
      </c>
      <c r="QE66" s="1015" t="s">
        <v>437</v>
      </c>
      <c r="QG66" s="1015" t="s">
        <v>437</v>
      </c>
      <c r="QI66" s="1015" t="s">
        <v>437</v>
      </c>
      <c r="QK66" s="1015" t="s">
        <v>437</v>
      </c>
      <c r="QM66" s="1015" t="s">
        <v>437</v>
      </c>
      <c r="QO66" s="1015" t="s">
        <v>437</v>
      </c>
      <c r="QQ66" s="1015" t="s">
        <v>437</v>
      </c>
      <c r="QS66" s="1015" t="s">
        <v>437</v>
      </c>
      <c r="QU66" s="1015" t="s">
        <v>437</v>
      </c>
      <c r="QW66" s="1015" t="s">
        <v>437</v>
      </c>
      <c r="QY66" s="1015" t="s">
        <v>437</v>
      </c>
      <c r="RA66" s="1015" t="s">
        <v>437</v>
      </c>
      <c r="RC66" s="1015" t="s">
        <v>437</v>
      </c>
      <c r="RE66" s="1015" t="s">
        <v>437</v>
      </c>
      <c r="RG66" s="1015" t="s">
        <v>437</v>
      </c>
      <c r="RI66" s="1015" t="s">
        <v>437</v>
      </c>
      <c r="RK66" s="1015" t="s">
        <v>437</v>
      </c>
      <c r="RM66" s="1015" t="s">
        <v>437</v>
      </c>
      <c r="RO66" s="1015" t="s">
        <v>437</v>
      </c>
      <c r="RQ66" s="1015" t="s">
        <v>437</v>
      </c>
      <c r="RS66" s="1015" t="s">
        <v>437</v>
      </c>
      <c r="RU66" s="1015" t="s">
        <v>437</v>
      </c>
      <c r="RW66" s="1015" t="s">
        <v>437</v>
      </c>
      <c r="RY66" s="1015" t="s">
        <v>437</v>
      </c>
      <c r="SA66" s="1015" t="s">
        <v>437</v>
      </c>
      <c r="SC66" s="1015" t="s">
        <v>437</v>
      </c>
      <c r="SE66" s="1015" t="s">
        <v>437</v>
      </c>
      <c r="SG66" s="1015" t="s">
        <v>437</v>
      </c>
      <c r="SI66" s="1015" t="s">
        <v>437</v>
      </c>
      <c r="SK66" s="1015" t="s">
        <v>437</v>
      </c>
      <c r="SM66" s="1015" t="s">
        <v>437</v>
      </c>
      <c r="SO66" s="1015" t="s">
        <v>437</v>
      </c>
      <c r="SQ66" s="1015" t="s">
        <v>437</v>
      </c>
      <c r="SS66" s="1015" t="s">
        <v>437</v>
      </c>
      <c r="SU66" s="1015" t="s">
        <v>437</v>
      </c>
      <c r="SW66" s="1015" t="s">
        <v>437</v>
      </c>
      <c r="SY66" s="1015" t="s">
        <v>437</v>
      </c>
      <c r="TA66" s="1015" t="s">
        <v>437</v>
      </c>
      <c r="TC66" s="1015" t="s">
        <v>437</v>
      </c>
      <c r="TE66" s="1015" t="s">
        <v>437</v>
      </c>
      <c r="TG66" s="1015" t="s">
        <v>437</v>
      </c>
      <c r="TI66" s="1015" t="s">
        <v>437</v>
      </c>
      <c r="TK66" s="1015" t="s">
        <v>437</v>
      </c>
      <c r="TM66" s="1015" t="s">
        <v>437</v>
      </c>
      <c r="TO66" s="1015" t="s">
        <v>437</v>
      </c>
      <c r="TQ66" s="1015" t="s">
        <v>437</v>
      </c>
      <c r="TS66" s="1015" t="s">
        <v>437</v>
      </c>
      <c r="TU66" s="1015" t="s">
        <v>437</v>
      </c>
      <c r="TW66" s="1015" t="s">
        <v>437</v>
      </c>
      <c r="TY66" s="1015" t="s">
        <v>437</v>
      </c>
      <c r="UA66" s="1015" t="s">
        <v>437</v>
      </c>
      <c r="UC66" s="1015" t="s">
        <v>437</v>
      </c>
      <c r="UE66" s="1015" t="s">
        <v>437</v>
      </c>
      <c r="UG66" s="1015" t="s">
        <v>437</v>
      </c>
      <c r="UI66" s="1015" t="s">
        <v>437</v>
      </c>
      <c r="UK66" s="1015" t="s">
        <v>437</v>
      </c>
      <c r="UM66" s="1015" t="s">
        <v>437</v>
      </c>
      <c r="UO66" s="1015" t="s">
        <v>437</v>
      </c>
      <c r="UQ66" s="1015" t="s">
        <v>437</v>
      </c>
      <c r="US66" s="1015" t="s">
        <v>437</v>
      </c>
      <c r="UU66" s="1015" t="s">
        <v>437</v>
      </c>
      <c r="UW66" s="1015" t="s">
        <v>437</v>
      </c>
      <c r="UY66" s="1015" t="s">
        <v>437</v>
      </c>
      <c r="VA66" s="1015" t="s">
        <v>437</v>
      </c>
      <c r="VC66" s="1015" t="s">
        <v>437</v>
      </c>
      <c r="VE66" s="1015" t="s">
        <v>437</v>
      </c>
      <c r="VG66" s="1015" t="s">
        <v>437</v>
      </c>
      <c r="VI66" s="1015" t="s">
        <v>437</v>
      </c>
      <c r="VK66" s="1015" t="s">
        <v>437</v>
      </c>
      <c r="VM66" s="1015" t="s">
        <v>437</v>
      </c>
      <c r="VO66" s="1015" t="s">
        <v>437</v>
      </c>
      <c r="VQ66" s="1015" t="s">
        <v>437</v>
      </c>
      <c r="VS66" s="1015" t="s">
        <v>437</v>
      </c>
      <c r="VU66" s="1015" t="s">
        <v>437</v>
      </c>
      <c r="VW66" s="1015" t="s">
        <v>437</v>
      </c>
      <c r="VY66" s="1015" t="s">
        <v>437</v>
      </c>
      <c r="WA66" s="1015" t="s">
        <v>437</v>
      </c>
      <c r="WC66" s="1015" t="s">
        <v>437</v>
      </c>
      <c r="WE66" s="1015" t="s">
        <v>437</v>
      </c>
      <c r="WG66" s="1015" t="s">
        <v>437</v>
      </c>
      <c r="WI66" s="1015" t="s">
        <v>437</v>
      </c>
      <c r="WK66" s="1015" t="s">
        <v>437</v>
      </c>
      <c r="WM66" s="1015" t="s">
        <v>437</v>
      </c>
      <c r="WO66" s="1015" t="s">
        <v>437</v>
      </c>
      <c r="WQ66" s="1015" t="s">
        <v>437</v>
      </c>
      <c r="WS66" s="1015" t="s">
        <v>437</v>
      </c>
      <c r="WU66" s="1015" t="s">
        <v>437</v>
      </c>
      <c r="WW66" s="1015" t="s">
        <v>437</v>
      </c>
      <c r="WY66" s="1015" t="s">
        <v>437</v>
      </c>
      <c r="XA66" s="1015" t="s">
        <v>437</v>
      </c>
      <c r="XC66" s="1015" t="s">
        <v>437</v>
      </c>
      <c r="XE66" s="1015" t="s">
        <v>437</v>
      </c>
      <c r="XG66" s="1015" t="s">
        <v>437</v>
      </c>
      <c r="XI66" s="1015" t="s">
        <v>437</v>
      </c>
      <c r="XK66" s="1015" t="s">
        <v>437</v>
      </c>
      <c r="XM66" s="1015" t="s">
        <v>437</v>
      </c>
      <c r="XO66" s="1015" t="s">
        <v>437</v>
      </c>
      <c r="XQ66" s="1015" t="s">
        <v>437</v>
      </c>
      <c r="XS66" s="1015" t="s">
        <v>437</v>
      </c>
      <c r="XU66" s="1015" t="s">
        <v>437</v>
      </c>
      <c r="XW66" s="1015" t="s">
        <v>437</v>
      </c>
      <c r="XY66" s="1015" t="s">
        <v>437</v>
      </c>
      <c r="YA66" s="1015" t="s">
        <v>437</v>
      </c>
      <c r="YC66" s="1015" t="s">
        <v>437</v>
      </c>
      <c r="YE66" s="1015" t="s">
        <v>437</v>
      </c>
      <c r="YG66" s="1015" t="s">
        <v>437</v>
      </c>
      <c r="YI66" s="1015" t="s">
        <v>437</v>
      </c>
      <c r="YK66" s="1015" t="s">
        <v>437</v>
      </c>
      <c r="YM66" s="1015" t="s">
        <v>437</v>
      </c>
      <c r="YO66" s="1015" t="s">
        <v>437</v>
      </c>
      <c r="YQ66" s="1015" t="s">
        <v>437</v>
      </c>
      <c r="YS66" s="1015" t="s">
        <v>437</v>
      </c>
      <c r="YU66" s="1015" t="s">
        <v>437</v>
      </c>
      <c r="YW66" s="1015" t="s">
        <v>437</v>
      </c>
      <c r="YY66" s="1015" t="s">
        <v>437</v>
      </c>
      <c r="ZA66" s="1015" t="s">
        <v>437</v>
      </c>
      <c r="ZC66" s="1015" t="s">
        <v>437</v>
      </c>
      <c r="ZE66" s="1015" t="s">
        <v>437</v>
      </c>
      <c r="ZG66" s="1015" t="s">
        <v>437</v>
      </c>
      <c r="ZI66" s="1015" t="s">
        <v>437</v>
      </c>
      <c r="ZK66" s="1015" t="s">
        <v>437</v>
      </c>
      <c r="ZM66" s="1015" t="s">
        <v>437</v>
      </c>
      <c r="ZO66" s="1015" t="s">
        <v>437</v>
      </c>
      <c r="ZQ66" s="1015" t="s">
        <v>437</v>
      </c>
      <c r="ZS66" s="1015" t="s">
        <v>437</v>
      </c>
      <c r="ZU66" s="1015" t="s">
        <v>437</v>
      </c>
      <c r="ZW66" s="1015" t="s">
        <v>437</v>
      </c>
      <c r="ZY66" s="1015" t="s">
        <v>437</v>
      </c>
      <c r="AAA66" s="1015" t="s">
        <v>437</v>
      </c>
      <c r="AAC66" s="1015" t="s">
        <v>437</v>
      </c>
      <c r="AAE66" s="1015" t="s">
        <v>437</v>
      </c>
      <c r="AAG66" s="1015" t="s">
        <v>437</v>
      </c>
      <c r="AAI66" s="1015" t="s">
        <v>437</v>
      </c>
      <c r="AAK66" s="1015" t="s">
        <v>437</v>
      </c>
      <c r="AAM66" s="1015" t="s">
        <v>437</v>
      </c>
      <c r="AAO66" s="1015" t="s">
        <v>437</v>
      </c>
      <c r="AAQ66" s="1015" t="s">
        <v>437</v>
      </c>
      <c r="AAS66" s="1015" t="s">
        <v>437</v>
      </c>
      <c r="AAU66" s="1015" t="s">
        <v>437</v>
      </c>
      <c r="AAW66" s="1015" t="s">
        <v>437</v>
      </c>
      <c r="AAY66" s="1015" t="s">
        <v>437</v>
      </c>
      <c r="ABA66" s="1015" t="s">
        <v>437</v>
      </c>
      <c r="ABC66" s="1015" t="s">
        <v>437</v>
      </c>
      <c r="ABE66" s="1015" t="s">
        <v>437</v>
      </c>
      <c r="ABG66" s="1015" t="s">
        <v>437</v>
      </c>
      <c r="ABI66" s="1015" t="s">
        <v>437</v>
      </c>
      <c r="ABK66" s="1015" t="s">
        <v>437</v>
      </c>
      <c r="ABM66" s="1015" t="s">
        <v>437</v>
      </c>
      <c r="ABO66" s="1015" t="s">
        <v>437</v>
      </c>
      <c r="ABQ66" s="1015" t="s">
        <v>437</v>
      </c>
      <c r="ABS66" s="1015" t="s">
        <v>437</v>
      </c>
      <c r="ABU66" s="1015" t="s">
        <v>437</v>
      </c>
      <c r="ABW66" s="1015" t="s">
        <v>437</v>
      </c>
      <c r="ABY66" s="1015" t="s">
        <v>437</v>
      </c>
      <c r="ACA66" s="1015" t="s">
        <v>437</v>
      </c>
      <c r="ACC66" s="1015" t="s">
        <v>437</v>
      </c>
      <c r="ACE66" s="1015" t="s">
        <v>437</v>
      </c>
      <c r="ACG66" s="1015" t="s">
        <v>437</v>
      </c>
      <c r="ACI66" s="1015" t="s">
        <v>437</v>
      </c>
      <c r="ACK66" s="1015" t="s">
        <v>437</v>
      </c>
      <c r="ACM66" s="1015" t="s">
        <v>437</v>
      </c>
      <c r="ACO66" s="1015" t="s">
        <v>437</v>
      </c>
      <c r="ACQ66" s="1015" t="s">
        <v>437</v>
      </c>
      <c r="ACS66" s="1015" t="s">
        <v>437</v>
      </c>
      <c r="ACU66" s="1015" t="s">
        <v>437</v>
      </c>
      <c r="ACW66" s="1015" t="s">
        <v>437</v>
      </c>
      <c r="ACY66" s="1015" t="s">
        <v>437</v>
      </c>
      <c r="ADA66" s="1015" t="s">
        <v>437</v>
      </c>
      <c r="ADC66" s="1015" t="s">
        <v>437</v>
      </c>
      <c r="ADE66" s="1015" t="s">
        <v>437</v>
      </c>
      <c r="ADG66" s="1015" t="s">
        <v>437</v>
      </c>
      <c r="ADI66" s="1015" t="s">
        <v>437</v>
      </c>
      <c r="ADK66" s="1015" t="s">
        <v>437</v>
      </c>
      <c r="ADM66" s="1015" t="s">
        <v>437</v>
      </c>
      <c r="ADO66" s="1015" t="s">
        <v>437</v>
      </c>
      <c r="ADQ66" s="1015" t="s">
        <v>437</v>
      </c>
      <c r="ADS66" s="1015" t="s">
        <v>437</v>
      </c>
      <c r="ADU66" s="1015" t="s">
        <v>437</v>
      </c>
      <c r="ADW66" s="1015" t="s">
        <v>437</v>
      </c>
      <c r="ADY66" s="1015" t="s">
        <v>437</v>
      </c>
      <c r="AEA66" s="1015" t="s">
        <v>437</v>
      </c>
      <c r="AEC66" s="1015" t="s">
        <v>437</v>
      </c>
      <c r="AEE66" s="1015" t="s">
        <v>437</v>
      </c>
      <c r="AEG66" s="1015" t="s">
        <v>437</v>
      </c>
      <c r="AEI66" s="1015" t="s">
        <v>437</v>
      </c>
      <c r="AEK66" s="1015" t="s">
        <v>437</v>
      </c>
      <c r="AEM66" s="1015" t="s">
        <v>437</v>
      </c>
      <c r="AEO66" s="1015" t="s">
        <v>437</v>
      </c>
      <c r="AEQ66" s="1015" t="s">
        <v>437</v>
      </c>
      <c r="AES66" s="1015" t="s">
        <v>437</v>
      </c>
      <c r="AEU66" s="1015" t="s">
        <v>437</v>
      </c>
      <c r="AEW66" s="1015" t="s">
        <v>437</v>
      </c>
      <c r="AEY66" s="1015" t="s">
        <v>437</v>
      </c>
      <c r="AFA66" s="1015" t="s">
        <v>437</v>
      </c>
      <c r="AFC66" s="1015" t="s">
        <v>437</v>
      </c>
      <c r="AFE66" s="1015" t="s">
        <v>437</v>
      </c>
      <c r="AFG66" s="1015" t="s">
        <v>437</v>
      </c>
      <c r="AFI66" s="1015" t="s">
        <v>437</v>
      </c>
      <c r="AFK66" s="1015" t="s">
        <v>437</v>
      </c>
      <c r="AFM66" s="1015" t="s">
        <v>437</v>
      </c>
      <c r="AFO66" s="1015" t="s">
        <v>437</v>
      </c>
      <c r="AFQ66" s="1015" t="s">
        <v>437</v>
      </c>
      <c r="AFS66" s="1015" t="s">
        <v>437</v>
      </c>
      <c r="AFU66" s="1015" t="s">
        <v>437</v>
      </c>
      <c r="AFW66" s="1015" t="s">
        <v>437</v>
      </c>
      <c r="AFY66" s="1015" t="s">
        <v>437</v>
      </c>
      <c r="AGA66" s="1015" t="s">
        <v>437</v>
      </c>
      <c r="AGC66" s="1015" t="s">
        <v>437</v>
      </c>
      <c r="AGE66" s="1015" t="s">
        <v>437</v>
      </c>
      <c r="AGG66" s="1015" t="s">
        <v>437</v>
      </c>
      <c r="AGI66" s="1015" t="s">
        <v>437</v>
      </c>
      <c r="AGK66" s="1015" t="s">
        <v>437</v>
      </c>
      <c r="AGM66" s="1015" t="s">
        <v>437</v>
      </c>
      <c r="AGO66" s="1015" t="s">
        <v>437</v>
      </c>
      <c r="AGQ66" s="1015" t="s">
        <v>437</v>
      </c>
      <c r="AGS66" s="1015" t="s">
        <v>437</v>
      </c>
      <c r="AGU66" s="1015" t="s">
        <v>437</v>
      </c>
      <c r="AGW66" s="1015" t="s">
        <v>437</v>
      </c>
      <c r="AGY66" s="1015" t="s">
        <v>437</v>
      </c>
      <c r="AHA66" s="1015" t="s">
        <v>437</v>
      </c>
      <c r="AHC66" s="1015" t="s">
        <v>437</v>
      </c>
      <c r="AHE66" s="1015" t="s">
        <v>437</v>
      </c>
      <c r="AHG66" s="1015" t="s">
        <v>437</v>
      </c>
      <c r="AHI66" s="1015" t="s">
        <v>437</v>
      </c>
      <c r="AHK66" s="1015" t="s">
        <v>437</v>
      </c>
      <c r="AHM66" s="1015" t="s">
        <v>437</v>
      </c>
      <c r="AHO66" s="1015" t="s">
        <v>437</v>
      </c>
      <c r="AHQ66" s="1015" t="s">
        <v>437</v>
      </c>
      <c r="AHS66" s="1015" t="s">
        <v>437</v>
      </c>
      <c r="AHU66" s="1015" t="s">
        <v>437</v>
      </c>
      <c r="AHW66" s="1015" t="s">
        <v>437</v>
      </c>
      <c r="AHY66" s="1015" t="s">
        <v>437</v>
      </c>
      <c r="AIA66" s="1015" t="s">
        <v>437</v>
      </c>
      <c r="AIC66" s="1015" t="s">
        <v>437</v>
      </c>
      <c r="AIE66" s="1015" t="s">
        <v>437</v>
      </c>
      <c r="AIG66" s="1015" t="s">
        <v>437</v>
      </c>
      <c r="AII66" s="1015" t="s">
        <v>437</v>
      </c>
      <c r="AIK66" s="1015" t="s">
        <v>437</v>
      </c>
      <c r="AIM66" s="1015" t="s">
        <v>437</v>
      </c>
      <c r="AIO66" s="1015" t="s">
        <v>437</v>
      </c>
      <c r="AIQ66" s="1015" t="s">
        <v>437</v>
      </c>
      <c r="AIS66" s="1015" t="s">
        <v>437</v>
      </c>
      <c r="AIU66" s="1015" t="s">
        <v>437</v>
      </c>
      <c r="AIW66" s="1015" t="s">
        <v>437</v>
      </c>
      <c r="AIY66" s="1015" t="s">
        <v>437</v>
      </c>
      <c r="AJA66" s="1015" t="s">
        <v>437</v>
      </c>
      <c r="AJC66" s="1015" t="s">
        <v>437</v>
      </c>
      <c r="AJE66" s="1015" t="s">
        <v>437</v>
      </c>
      <c r="AJG66" s="1015" t="s">
        <v>437</v>
      </c>
      <c r="AJI66" s="1015" t="s">
        <v>437</v>
      </c>
      <c r="AJK66" s="1015" t="s">
        <v>437</v>
      </c>
      <c r="AJM66" s="1015" t="s">
        <v>437</v>
      </c>
      <c r="AJO66" s="1015" t="s">
        <v>437</v>
      </c>
      <c r="AJQ66" s="1015" t="s">
        <v>437</v>
      </c>
      <c r="AJS66" s="1015" t="s">
        <v>437</v>
      </c>
      <c r="AJU66" s="1015" t="s">
        <v>437</v>
      </c>
      <c r="AJW66" s="1015" t="s">
        <v>437</v>
      </c>
      <c r="AJY66" s="1015" t="s">
        <v>437</v>
      </c>
      <c r="AKA66" s="1015" t="s">
        <v>437</v>
      </c>
      <c r="AKC66" s="1015" t="s">
        <v>437</v>
      </c>
      <c r="AKE66" s="1015" t="s">
        <v>437</v>
      </c>
      <c r="AKG66" s="1015" t="s">
        <v>437</v>
      </c>
      <c r="AKI66" s="1015" t="s">
        <v>437</v>
      </c>
      <c r="AKK66" s="1015" t="s">
        <v>437</v>
      </c>
      <c r="AKM66" s="1015" t="s">
        <v>437</v>
      </c>
      <c r="AKO66" s="1015" t="s">
        <v>437</v>
      </c>
      <c r="AKQ66" s="1015" t="s">
        <v>437</v>
      </c>
      <c r="AKS66" s="1015" t="s">
        <v>437</v>
      </c>
      <c r="AKU66" s="1015" t="s">
        <v>437</v>
      </c>
      <c r="AKW66" s="1015" t="s">
        <v>437</v>
      </c>
      <c r="AKY66" s="1015" t="s">
        <v>437</v>
      </c>
      <c r="ALA66" s="1015" t="s">
        <v>437</v>
      </c>
      <c r="ALC66" s="1015" t="s">
        <v>437</v>
      </c>
      <c r="ALE66" s="1015" t="s">
        <v>437</v>
      </c>
      <c r="ALG66" s="1015" t="s">
        <v>437</v>
      </c>
      <c r="ALI66" s="1015" t="s">
        <v>437</v>
      </c>
      <c r="ALK66" s="1015" t="s">
        <v>437</v>
      </c>
      <c r="ALM66" s="1015" t="s">
        <v>437</v>
      </c>
      <c r="ALO66" s="1015" t="s">
        <v>437</v>
      </c>
      <c r="ALQ66" s="1015" t="s">
        <v>437</v>
      </c>
      <c r="ALS66" s="1015" t="s">
        <v>437</v>
      </c>
      <c r="ALU66" s="1015" t="s">
        <v>437</v>
      </c>
      <c r="ALW66" s="1015" t="s">
        <v>437</v>
      </c>
      <c r="ALY66" s="1015" t="s">
        <v>437</v>
      </c>
      <c r="AMA66" s="1015" t="s">
        <v>437</v>
      </c>
      <c r="AMC66" s="1015" t="s">
        <v>437</v>
      </c>
      <c r="AME66" s="1015" t="s">
        <v>437</v>
      </c>
      <c r="AMG66" s="1015" t="s">
        <v>437</v>
      </c>
      <c r="AMI66" s="1015" t="s">
        <v>437</v>
      </c>
      <c r="AMK66" s="1015" t="s">
        <v>437</v>
      </c>
      <c r="AMM66" s="1015" t="s">
        <v>437</v>
      </c>
      <c r="AMO66" s="1015" t="s">
        <v>437</v>
      </c>
      <c r="AMQ66" s="1015" t="s">
        <v>437</v>
      </c>
      <c r="AMS66" s="1015" t="s">
        <v>437</v>
      </c>
      <c r="AMU66" s="1015" t="s">
        <v>437</v>
      </c>
      <c r="AMW66" s="1015" t="s">
        <v>437</v>
      </c>
      <c r="AMY66" s="1015" t="s">
        <v>437</v>
      </c>
      <c r="ANA66" s="1015" t="s">
        <v>437</v>
      </c>
      <c r="ANC66" s="1015" t="s">
        <v>437</v>
      </c>
      <c r="ANE66" s="1015" t="s">
        <v>437</v>
      </c>
      <c r="ANG66" s="1015" t="s">
        <v>437</v>
      </c>
      <c r="ANI66" s="1015" t="s">
        <v>437</v>
      </c>
      <c r="ANK66" s="1015" t="s">
        <v>437</v>
      </c>
      <c r="ANM66" s="1015" t="s">
        <v>437</v>
      </c>
      <c r="ANO66" s="1015" t="s">
        <v>437</v>
      </c>
      <c r="ANQ66" s="1015" t="s">
        <v>437</v>
      </c>
      <c r="ANS66" s="1015" t="s">
        <v>437</v>
      </c>
      <c r="ANU66" s="1015" t="s">
        <v>437</v>
      </c>
      <c r="ANW66" s="1015" t="s">
        <v>437</v>
      </c>
      <c r="ANY66" s="1015" t="s">
        <v>437</v>
      </c>
      <c r="AOA66" s="1015" t="s">
        <v>437</v>
      </c>
      <c r="AOC66" s="1015" t="s">
        <v>437</v>
      </c>
      <c r="AOE66" s="1015" t="s">
        <v>437</v>
      </c>
      <c r="AOG66" s="1015" t="s">
        <v>437</v>
      </c>
      <c r="AOI66" s="1015" t="s">
        <v>437</v>
      </c>
      <c r="AOK66" s="1015" t="s">
        <v>437</v>
      </c>
      <c r="AOM66" s="1015" t="s">
        <v>437</v>
      </c>
      <c r="AOO66" s="1015" t="s">
        <v>437</v>
      </c>
      <c r="AOQ66" s="1015" t="s">
        <v>437</v>
      </c>
      <c r="AOS66" s="1015" t="s">
        <v>437</v>
      </c>
      <c r="AOU66" s="1015" t="s">
        <v>437</v>
      </c>
      <c r="AOW66" s="1015" t="s">
        <v>437</v>
      </c>
      <c r="AOY66" s="1015" t="s">
        <v>437</v>
      </c>
      <c r="APA66" s="1015" t="s">
        <v>437</v>
      </c>
      <c r="APC66" s="1015" t="s">
        <v>437</v>
      </c>
      <c r="APE66" s="1015" t="s">
        <v>437</v>
      </c>
      <c r="APG66" s="1015" t="s">
        <v>437</v>
      </c>
      <c r="API66" s="1015" t="s">
        <v>437</v>
      </c>
      <c r="APK66" s="1015" t="s">
        <v>437</v>
      </c>
      <c r="APM66" s="1015" t="s">
        <v>437</v>
      </c>
      <c r="APO66" s="1015" t="s">
        <v>437</v>
      </c>
      <c r="APQ66" s="1015" t="s">
        <v>437</v>
      </c>
      <c r="APS66" s="1015" t="s">
        <v>437</v>
      </c>
      <c r="APU66" s="1015" t="s">
        <v>437</v>
      </c>
      <c r="APW66" s="1015" t="s">
        <v>437</v>
      </c>
      <c r="APY66" s="1015" t="s">
        <v>437</v>
      </c>
      <c r="AQA66" s="1015" t="s">
        <v>437</v>
      </c>
      <c r="AQC66" s="1015" t="s">
        <v>437</v>
      </c>
      <c r="AQE66" s="1015" t="s">
        <v>437</v>
      </c>
      <c r="AQG66" s="1015" t="s">
        <v>437</v>
      </c>
      <c r="AQI66" s="1015" t="s">
        <v>437</v>
      </c>
      <c r="AQK66" s="1015" t="s">
        <v>437</v>
      </c>
      <c r="AQM66" s="1015" t="s">
        <v>437</v>
      </c>
      <c r="AQO66" s="1015" t="s">
        <v>437</v>
      </c>
      <c r="AQQ66" s="1015" t="s">
        <v>437</v>
      </c>
      <c r="AQS66" s="1015" t="s">
        <v>437</v>
      </c>
      <c r="AQU66" s="1015" t="s">
        <v>437</v>
      </c>
      <c r="AQW66" s="1015" t="s">
        <v>437</v>
      </c>
      <c r="AQY66" s="1015" t="s">
        <v>437</v>
      </c>
      <c r="ARA66" s="1015" t="s">
        <v>437</v>
      </c>
      <c r="ARC66" s="1015" t="s">
        <v>437</v>
      </c>
      <c r="ARE66" s="1015" t="s">
        <v>437</v>
      </c>
      <c r="ARG66" s="1015" t="s">
        <v>437</v>
      </c>
      <c r="ARI66" s="1015" t="s">
        <v>437</v>
      </c>
      <c r="ARK66" s="1015" t="s">
        <v>437</v>
      </c>
      <c r="ARM66" s="1015" t="s">
        <v>437</v>
      </c>
      <c r="ARO66" s="1015" t="s">
        <v>437</v>
      </c>
      <c r="ARQ66" s="1015" t="s">
        <v>437</v>
      </c>
      <c r="ARS66" s="1015" t="s">
        <v>437</v>
      </c>
      <c r="ARU66" s="1015" t="s">
        <v>437</v>
      </c>
      <c r="ARW66" s="1015" t="s">
        <v>437</v>
      </c>
      <c r="ARY66" s="1015" t="s">
        <v>437</v>
      </c>
      <c r="ASA66" s="1015" t="s">
        <v>437</v>
      </c>
      <c r="ASC66" s="1015" t="s">
        <v>437</v>
      </c>
      <c r="ASE66" s="1015" t="s">
        <v>437</v>
      </c>
      <c r="ASG66" s="1015" t="s">
        <v>437</v>
      </c>
      <c r="ASI66" s="1015" t="s">
        <v>437</v>
      </c>
      <c r="ASK66" s="1015" t="s">
        <v>437</v>
      </c>
      <c r="ASM66" s="1015" t="s">
        <v>437</v>
      </c>
      <c r="ASO66" s="1015" t="s">
        <v>437</v>
      </c>
      <c r="ASQ66" s="1015" t="s">
        <v>437</v>
      </c>
      <c r="ASS66" s="1015" t="s">
        <v>437</v>
      </c>
      <c r="ASU66" s="1015" t="s">
        <v>437</v>
      </c>
      <c r="ASW66" s="1015" t="s">
        <v>437</v>
      </c>
      <c r="ASY66" s="1015" t="s">
        <v>437</v>
      </c>
      <c r="ATA66" s="1015" t="s">
        <v>437</v>
      </c>
      <c r="ATC66" s="1015" t="s">
        <v>437</v>
      </c>
      <c r="ATE66" s="1015" t="s">
        <v>437</v>
      </c>
      <c r="ATG66" s="1015" t="s">
        <v>437</v>
      </c>
      <c r="ATI66" s="1015" t="s">
        <v>437</v>
      </c>
      <c r="ATK66" s="1015" t="s">
        <v>437</v>
      </c>
      <c r="ATM66" s="1015" t="s">
        <v>437</v>
      </c>
      <c r="ATO66" s="1015" t="s">
        <v>437</v>
      </c>
      <c r="ATQ66" s="1015" t="s">
        <v>437</v>
      </c>
      <c r="ATS66" s="1015" t="s">
        <v>437</v>
      </c>
      <c r="ATU66" s="1015" t="s">
        <v>437</v>
      </c>
      <c r="ATW66" s="1015" t="s">
        <v>437</v>
      </c>
      <c r="ATY66" s="1015" t="s">
        <v>437</v>
      </c>
      <c r="AUA66" s="1015" t="s">
        <v>437</v>
      </c>
      <c r="AUC66" s="1015" t="s">
        <v>437</v>
      </c>
      <c r="AUE66" s="1015" t="s">
        <v>437</v>
      </c>
      <c r="AUG66" s="1015" t="s">
        <v>437</v>
      </c>
      <c r="AUI66" s="1015" t="s">
        <v>437</v>
      </c>
      <c r="AUK66" s="1015" t="s">
        <v>437</v>
      </c>
      <c r="AUM66" s="1015" t="s">
        <v>437</v>
      </c>
      <c r="AUO66" s="1015" t="s">
        <v>437</v>
      </c>
      <c r="AUQ66" s="1015" t="s">
        <v>437</v>
      </c>
      <c r="AUS66" s="1015" t="s">
        <v>437</v>
      </c>
      <c r="AUU66" s="1015" t="s">
        <v>437</v>
      </c>
      <c r="AUW66" s="1015" t="s">
        <v>437</v>
      </c>
      <c r="AUY66" s="1015" t="s">
        <v>437</v>
      </c>
      <c r="AVA66" s="1015" t="s">
        <v>437</v>
      </c>
      <c r="AVC66" s="1015" t="s">
        <v>437</v>
      </c>
      <c r="AVE66" s="1015" t="s">
        <v>437</v>
      </c>
      <c r="AVG66" s="1015" t="s">
        <v>437</v>
      </c>
      <c r="AVI66" s="1015" t="s">
        <v>437</v>
      </c>
      <c r="AVK66" s="1015" t="s">
        <v>437</v>
      </c>
      <c r="AVM66" s="1015" t="s">
        <v>437</v>
      </c>
      <c r="AVO66" s="1015" t="s">
        <v>437</v>
      </c>
      <c r="AVQ66" s="1015" t="s">
        <v>437</v>
      </c>
      <c r="AVS66" s="1015" t="s">
        <v>437</v>
      </c>
      <c r="AVU66" s="1015" t="s">
        <v>437</v>
      </c>
      <c r="AVW66" s="1015" t="s">
        <v>437</v>
      </c>
      <c r="AVY66" s="1015" t="s">
        <v>437</v>
      </c>
      <c r="AWA66" s="1015" t="s">
        <v>437</v>
      </c>
      <c r="AWC66" s="1015" t="s">
        <v>437</v>
      </c>
      <c r="AWE66" s="1015" t="s">
        <v>437</v>
      </c>
      <c r="AWG66" s="1015" t="s">
        <v>437</v>
      </c>
      <c r="AWI66" s="1015" t="s">
        <v>437</v>
      </c>
      <c r="AWK66" s="1015" t="s">
        <v>437</v>
      </c>
      <c r="AWM66" s="1015" t="s">
        <v>437</v>
      </c>
      <c r="AWO66" s="1015" t="s">
        <v>437</v>
      </c>
      <c r="AWQ66" s="1015" t="s">
        <v>437</v>
      </c>
      <c r="AWS66" s="1015" t="s">
        <v>437</v>
      </c>
      <c r="AWU66" s="1015" t="s">
        <v>437</v>
      </c>
      <c r="AWW66" s="1015" t="s">
        <v>437</v>
      </c>
      <c r="AWY66" s="1015" t="s">
        <v>437</v>
      </c>
      <c r="AXA66" s="1015" t="s">
        <v>437</v>
      </c>
      <c r="AXC66" s="1015" t="s">
        <v>437</v>
      </c>
      <c r="AXE66" s="1015" t="s">
        <v>437</v>
      </c>
      <c r="AXG66" s="1015" t="s">
        <v>437</v>
      </c>
      <c r="AXI66" s="1015" t="s">
        <v>437</v>
      </c>
      <c r="AXK66" s="1015" t="s">
        <v>437</v>
      </c>
      <c r="AXM66" s="1015" t="s">
        <v>437</v>
      </c>
      <c r="AXO66" s="1015" t="s">
        <v>437</v>
      </c>
      <c r="AXQ66" s="1015" t="s">
        <v>437</v>
      </c>
      <c r="AXS66" s="1015" t="s">
        <v>437</v>
      </c>
      <c r="AXU66" s="1015" t="s">
        <v>437</v>
      </c>
      <c r="AXW66" s="1015" t="s">
        <v>437</v>
      </c>
      <c r="AXY66" s="1015" t="s">
        <v>437</v>
      </c>
      <c r="AYA66" s="1015" t="s">
        <v>437</v>
      </c>
      <c r="AYC66" s="1015" t="s">
        <v>437</v>
      </c>
      <c r="AYE66" s="1015" t="s">
        <v>437</v>
      </c>
      <c r="AYG66" s="1015" t="s">
        <v>437</v>
      </c>
      <c r="AYI66" s="1015" t="s">
        <v>437</v>
      </c>
      <c r="AYK66" s="1015" t="s">
        <v>437</v>
      </c>
      <c r="AYM66" s="1015" t="s">
        <v>437</v>
      </c>
      <c r="AYO66" s="1015" t="s">
        <v>437</v>
      </c>
      <c r="AYQ66" s="1015" t="s">
        <v>437</v>
      </c>
      <c r="AYS66" s="1015" t="s">
        <v>437</v>
      </c>
      <c r="AYU66" s="1015" t="s">
        <v>437</v>
      </c>
      <c r="AYW66" s="1015" t="s">
        <v>437</v>
      </c>
      <c r="AYY66" s="1015" t="s">
        <v>437</v>
      </c>
      <c r="AZA66" s="1015" t="s">
        <v>437</v>
      </c>
      <c r="AZC66" s="1015" t="s">
        <v>437</v>
      </c>
      <c r="AZE66" s="1015" t="s">
        <v>437</v>
      </c>
      <c r="AZG66" s="1015" t="s">
        <v>437</v>
      </c>
      <c r="AZI66" s="1015" t="s">
        <v>437</v>
      </c>
      <c r="AZK66" s="1015" t="s">
        <v>437</v>
      </c>
      <c r="AZM66" s="1015" t="s">
        <v>437</v>
      </c>
      <c r="AZO66" s="1015" t="s">
        <v>437</v>
      </c>
      <c r="AZQ66" s="1015" t="s">
        <v>437</v>
      </c>
      <c r="AZS66" s="1015" t="s">
        <v>437</v>
      </c>
      <c r="AZU66" s="1015" t="s">
        <v>437</v>
      </c>
      <c r="AZW66" s="1015" t="s">
        <v>437</v>
      </c>
      <c r="AZY66" s="1015" t="s">
        <v>437</v>
      </c>
      <c r="BAA66" s="1015" t="s">
        <v>437</v>
      </c>
      <c r="BAC66" s="1015" t="s">
        <v>437</v>
      </c>
      <c r="BAE66" s="1015" t="s">
        <v>437</v>
      </c>
      <c r="BAG66" s="1015" t="s">
        <v>437</v>
      </c>
      <c r="BAI66" s="1015" t="s">
        <v>437</v>
      </c>
      <c r="BAK66" s="1015" t="s">
        <v>437</v>
      </c>
      <c r="BAM66" s="1015" t="s">
        <v>437</v>
      </c>
      <c r="BAO66" s="1015" t="s">
        <v>437</v>
      </c>
      <c r="BAQ66" s="1015" t="s">
        <v>437</v>
      </c>
      <c r="BAS66" s="1015" t="s">
        <v>437</v>
      </c>
      <c r="BAU66" s="1015" t="s">
        <v>437</v>
      </c>
      <c r="BAW66" s="1015" t="s">
        <v>437</v>
      </c>
      <c r="BAY66" s="1015" t="s">
        <v>437</v>
      </c>
      <c r="BBA66" s="1015" t="s">
        <v>437</v>
      </c>
      <c r="BBC66" s="1015" t="s">
        <v>437</v>
      </c>
      <c r="BBE66" s="1015" t="s">
        <v>437</v>
      </c>
      <c r="BBG66" s="1015" t="s">
        <v>437</v>
      </c>
      <c r="BBI66" s="1015" t="s">
        <v>437</v>
      </c>
      <c r="BBK66" s="1015" t="s">
        <v>437</v>
      </c>
      <c r="BBM66" s="1015" t="s">
        <v>437</v>
      </c>
      <c r="BBO66" s="1015" t="s">
        <v>437</v>
      </c>
      <c r="BBQ66" s="1015" t="s">
        <v>437</v>
      </c>
      <c r="BBS66" s="1015" t="s">
        <v>437</v>
      </c>
      <c r="BBU66" s="1015" t="s">
        <v>437</v>
      </c>
      <c r="BBW66" s="1015" t="s">
        <v>437</v>
      </c>
      <c r="BBY66" s="1015" t="s">
        <v>437</v>
      </c>
      <c r="BCA66" s="1015" t="s">
        <v>437</v>
      </c>
      <c r="BCC66" s="1015" t="s">
        <v>437</v>
      </c>
      <c r="BCE66" s="1015" t="s">
        <v>437</v>
      </c>
      <c r="BCG66" s="1015" t="s">
        <v>437</v>
      </c>
      <c r="BCI66" s="1015" t="s">
        <v>437</v>
      </c>
      <c r="BCK66" s="1015" t="s">
        <v>437</v>
      </c>
      <c r="BCM66" s="1015" t="s">
        <v>437</v>
      </c>
      <c r="BCO66" s="1015" t="s">
        <v>437</v>
      </c>
      <c r="BCQ66" s="1015" t="s">
        <v>437</v>
      </c>
      <c r="BCS66" s="1015" t="s">
        <v>437</v>
      </c>
      <c r="BCU66" s="1015" t="s">
        <v>437</v>
      </c>
      <c r="BCW66" s="1015" t="s">
        <v>437</v>
      </c>
      <c r="BCY66" s="1015" t="s">
        <v>437</v>
      </c>
      <c r="BDA66" s="1015" t="s">
        <v>437</v>
      </c>
      <c r="BDC66" s="1015" t="s">
        <v>437</v>
      </c>
      <c r="BDE66" s="1015" t="s">
        <v>437</v>
      </c>
      <c r="BDG66" s="1015" t="s">
        <v>437</v>
      </c>
      <c r="BDI66" s="1015" t="s">
        <v>437</v>
      </c>
      <c r="BDK66" s="1015" t="s">
        <v>437</v>
      </c>
      <c r="BDM66" s="1015" t="s">
        <v>437</v>
      </c>
      <c r="BDO66" s="1015" t="s">
        <v>437</v>
      </c>
      <c r="BDQ66" s="1015" t="s">
        <v>437</v>
      </c>
      <c r="BDS66" s="1015" t="s">
        <v>437</v>
      </c>
      <c r="BDU66" s="1015" t="s">
        <v>437</v>
      </c>
      <c r="BDW66" s="1015" t="s">
        <v>437</v>
      </c>
      <c r="BDY66" s="1015" t="s">
        <v>437</v>
      </c>
      <c r="BEA66" s="1015" t="s">
        <v>437</v>
      </c>
      <c r="BEC66" s="1015" t="s">
        <v>437</v>
      </c>
      <c r="BEE66" s="1015" t="s">
        <v>437</v>
      </c>
      <c r="BEG66" s="1015" t="s">
        <v>437</v>
      </c>
      <c r="BEI66" s="1015" t="s">
        <v>437</v>
      </c>
      <c r="BEK66" s="1015" t="s">
        <v>437</v>
      </c>
      <c r="BEM66" s="1015" t="s">
        <v>437</v>
      </c>
      <c r="BEO66" s="1015" t="s">
        <v>437</v>
      </c>
      <c r="BEQ66" s="1015" t="s">
        <v>437</v>
      </c>
      <c r="BES66" s="1015" t="s">
        <v>437</v>
      </c>
      <c r="BEU66" s="1015" t="s">
        <v>437</v>
      </c>
      <c r="BEW66" s="1015" t="s">
        <v>437</v>
      </c>
      <c r="BEY66" s="1015" t="s">
        <v>437</v>
      </c>
      <c r="BFA66" s="1015" t="s">
        <v>437</v>
      </c>
      <c r="BFC66" s="1015" t="s">
        <v>437</v>
      </c>
      <c r="BFE66" s="1015" t="s">
        <v>437</v>
      </c>
      <c r="BFG66" s="1015" t="s">
        <v>437</v>
      </c>
      <c r="BFI66" s="1015" t="s">
        <v>437</v>
      </c>
      <c r="BFK66" s="1015" t="s">
        <v>437</v>
      </c>
      <c r="BFM66" s="1015" t="s">
        <v>437</v>
      </c>
      <c r="BFO66" s="1015" t="s">
        <v>437</v>
      </c>
      <c r="BFQ66" s="1015" t="s">
        <v>437</v>
      </c>
      <c r="BFS66" s="1015" t="s">
        <v>437</v>
      </c>
      <c r="BFU66" s="1015" t="s">
        <v>437</v>
      </c>
      <c r="BFW66" s="1015" t="s">
        <v>437</v>
      </c>
      <c r="BFY66" s="1015" t="s">
        <v>437</v>
      </c>
      <c r="BGA66" s="1015" t="s">
        <v>437</v>
      </c>
      <c r="BGC66" s="1015" t="s">
        <v>437</v>
      </c>
      <c r="BGE66" s="1015" t="s">
        <v>437</v>
      </c>
      <c r="BGG66" s="1015" t="s">
        <v>437</v>
      </c>
      <c r="BGI66" s="1015" t="s">
        <v>437</v>
      </c>
      <c r="BGK66" s="1015" t="s">
        <v>437</v>
      </c>
      <c r="BGM66" s="1015" t="s">
        <v>437</v>
      </c>
      <c r="BGO66" s="1015" t="s">
        <v>437</v>
      </c>
      <c r="BGQ66" s="1015" t="s">
        <v>437</v>
      </c>
      <c r="BGS66" s="1015" t="s">
        <v>437</v>
      </c>
      <c r="BGU66" s="1015" t="s">
        <v>437</v>
      </c>
      <c r="BGW66" s="1015" t="s">
        <v>437</v>
      </c>
      <c r="BGY66" s="1015" t="s">
        <v>437</v>
      </c>
      <c r="BHA66" s="1015" t="s">
        <v>437</v>
      </c>
      <c r="BHC66" s="1015" t="s">
        <v>437</v>
      </c>
      <c r="BHE66" s="1015" t="s">
        <v>437</v>
      </c>
      <c r="BHG66" s="1015" t="s">
        <v>437</v>
      </c>
      <c r="BHI66" s="1015" t="s">
        <v>437</v>
      </c>
      <c r="BHK66" s="1015" t="s">
        <v>437</v>
      </c>
      <c r="BHM66" s="1015" t="s">
        <v>437</v>
      </c>
      <c r="BHO66" s="1015" t="s">
        <v>437</v>
      </c>
      <c r="BHQ66" s="1015" t="s">
        <v>437</v>
      </c>
      <c r="BHS66" s="1015" t="s">
        <v>437</v>
      </c>
      <c r="BHU66" s="1015" t="s">
        <v>437</v>
      </c>
      <c r="BHW66" s="1015" t="s">
        <v>437</v>
      </c>
      <c r="BHY66" s="1015" t="s">
        <v>437</v>
      </c>
      <c r="BIA66" s="1015" t="s">
        <v>437</v>
      </c>
      <c r="BIC66" s="1015" t="s">
        <v>437</v>
      </c>
      <c r="BIE66" s="1015" t="s">
        <v>437</v>
      </c>
      <c r="BIG66" s="1015" t="s">
        <v>437</v>
      </c>
      <c r="BII66" s="1015" t="s">
        <v>437</v>
      </c>
      <c r="BIK66" s="1015" t="s">
        <v>437</v>
      </c>
      <c r="BIM66" s="1015" t="s">
        <v>437</v>
      </c>
      <c r="BIO66" s="1015" t="s">
        <v>437</v>
      </c>
      <c r="BIQ66" s="1015" t="s">
        <v>437</v>
      </c>
      <c r="BIS66" s="1015" t="s">
        <v>437</v>
      </c>
      <c r="BIU66" s="1015" t="s">
        <v>437</v>
      </c>
      <c r="BIW66" s="1015" t="s">
        <v>437</v>
      </c>
      <c r="BIY66" s="1015" t="s">
        <v>437</v>
      </c>
      <c r="BJA66" s="1015" t="s">
        <v>437</v>
      </c>
      <c r="BJC66" s="1015" t="s">
        <v>437</v>
      </c>
      <c r="BJE66" s="1015" t="s">
        <v>437</v>
      </c>
      <c r="BJG66" s="1015" t="s">
        <v>437</v>
      </c>
      <c r="BJI66" s="1015" t="s">
        <v>437</v>
      </c>
      <c r="BJK66" s="1015" t="s">
        <v>437</v>
      </c>
      <c r="BJM66" s="1015" t="s">
        <v>437</v>
      </c>
      <c r="BJO66" s="1015" t="s">
        <v>437</v>
      </c>
      <c r="BJQ66" s="1015" t="s">
        <v>437</v>
      </c>
      <c r="BJS66" s="1015" t="s">
        <v>437</v>
      </c>
      <c r="BJU66" s="1015" t="s">
        <v>437</v>
      </c>
      <c r="BJW66" s="1015" t="s">
        <v>437</v>
      </c>
      <c r="BJY66" s="1015" t="s">
        <v>437</v>
      </c>
      <c r="BKA66" s="1015" t="s">
        <v>437</v>
      </c>
      <c r="BKC66" s="1015" t="s">
        <v>437</v>
      </c>
      <c r="BKE66" s="1015" t="s">
        <v>437</v>
      </c>
      <c r="BKG66" s="1015" t="s">
        <v>437</v>
      </c>
      <c r="BKI66" s="1015" t="s">
        <v>437</v>
      </c>
      <c r="BKK66" s="1015" t="s">
        <v>437</v>
      </c>
      <c r="BKM66" s="1015" t="s">
        <v>437</v>
      </c>
      <c r="BKO66" s="1015" t="s">
        <v>437</v>
      </c>
      <c r="BKQ66" s="1015" t="s">
        <v>437</v>
      </c>
      <c r="BKS66" s="1015" t="s">
        <v>437</v>
      </c>
      <c r="BKU66" s="1015" t="s">
        <v>437</v>
      </c>
      <c r="BKW66" s="1015" t="s">
        <v>437</v>
      </c>
      <c r="BKY66" s="1015" t="s">
        <v>437</v>
      </c>
      <c r="BLA66" s="1015" t="s">
        <v>437</v>
      </c>
      <c r="BLC66" s="1015" t="s">
        <v>437</v>
      </c>
      <c r="BLE66" s="1015" t="s">
        <v>437</v>
      </c>
      <c r="BLG66" s="1015" t="s">
        <v>437</v>
      </c>
      <c r="BLI66" s="1015" t="s">
        <v>437</v>
      </c>
      <c r="BLK66" s="1015" t="s">
        <v>437</v>
      </c>
      <c r="BLM66" s="1015" t="s">
        <v>437</v>
      </c>
      <c r="BLO66" s="1015" t="s">
        <v>437</v>
      </c>
      <c r="BLQ66" s="1015" t="s">
        <v>437</v>
      </c>
      <c r="BLS66" s="1015" t="s">
        <v>437</v>
      </c>
      <c r="BLU66" s="1015" t="s">
        <v>437</v>
      </c>
      <c r="BLW66" s="1015" t="s">
        <v>437</v>
      </c>
      <c r="BLY66" s="1015" t="s">
        <v>437</v>
      </c>
      <c r="BMA66" s="1015" t="s">
        <v>437</v>
      </c>
      <c r="BMC66" s="1015" t="s">
        <v>437</v>
      </c>
      <c r="BME66" s="1015" t="s">
        <v>437</v>
      </c>
      <c r="BMG66" s="1015" t="s">
        <v>437</v>
      </c>
      <c r="BMI66" s="1015" t="s">
        <v>437</v>
      </c>
      <c r="BMK66" s="1015" t="s">
        <v>437</v>
      </c>
      <c r="BMM66" s="1015" t="s">
        <v>437</v>
      </c>
      <c r="BMO66" s="1015" t="s">
        <v>437</v>
      </c>
      <c r="BMQ66" s="1015" t="s">
        <v>437</v>
      </c>
      <c r="BMS66" s="1015" t="s">
        <v>437</v>
      </c>
      <c r="BMU66" s="1015" t="s">
        <v>437</v>
      </c>
      <c r="BMW66" s="1015" t="s">
        <v>437</v>
      </c>
      <c r="BMY66" s="1015" t="s">
        <v>437</v>
      </c>
      <c r="BNA66" s="1015" t="s">
        <v>437</v>
      </c>
      <c r="BNC66" s="1015" t="s">
        <v>437</v>
      </c>
      <c r="BNE66" s="1015" t="s">
        <v>437</v>
      </c>
      <c r="BNG66" s="1015" t="s">
        <v>437</v>
      </c>
      <c r="BNI66" s="1015" t="s">
        <v>437</v>
      </c>
      <c r="BNK66" s="1015" t="s">
        <v>437</v>
      </c>
      <c r="BNM66" s="1015" t="s">
        <v>437</v>
      </c>
      <c r="BNO66" s="1015" t="s">
        <v>437</v>
      </c>
      <c r="BNQ66" s="1015" t="s">
        <v>437</v>
      </c>
      <c r="BNS66" s="1015" t="s">
        <v>437</v>
      </c>
      <c r="BNU66" s="1015" t="s">
        <v>437</v>
      </c>
      <c r="BNW66" s="1015" t="s">
        <v>437</v>
      </c>
      <c r="BNY66" s="1015" t="s">
        <v>437</v>
      </c>
      <c r="BOA66" s="1015" t="s">
        <v>437</v>
      </c>
      <c r="BOC66" s="1015" t="s">
        <v>437</v>
      </c>
      <c r="BOE66" s="1015" t="s">
        <v>437</v>
      </c>
      <c r="BOG66" s="1015" t="s">
        <v>437</v>
      </c>
      <c r="BOI66" s="1015" t="s">
        <v>437</v>
      </c>
      <c r="BOK66" s="1015" t="s">
        <v>437</v>
      </c>
      <c r="BOM66" s="1015" t="s">
        <v>437</v>
      </c>
      <c r="BOO66" s="1015" t="s">
        <v>437</v>
      </c>
      <c r="BOQ66" s="1015" t="s">
        <v>437</v>
      </c>
      <c r="BOS66" s="1015" t="s">
        <v>437</v>
      </c>
      <c r="BOU66" s="1015" t="s">
        <v>437</v>
      </c>
      <c r="BOW66" s="1015" t="s">
        <v>437</v>
      </c>
      <c r="BOY66" s="1015" t="s">
        <v>437</v>
      </c>
      <c r="BPA66" s="1015" t="s">
        <v>437</v>
      </c>
      <c r="BPC66" s="1015" t="s">
        <v>437</v>
      </c>
      <c r="BPE66" s="1015" t="s">
        <v>437</v>
      </c>
      <c r="BPG66" s="1015" t="s">
        <v>437</v>
      </c>
      <c r="BPI66" s="1015" t="s">
        <v>437</v>
      </c>
      <c r="BPK66" s="1015" t="s">
        <v>437</v>
      </c>
      <c r="BPM66" s="1015" t="s">
        <v>437</v>
      </c>
      <c r="BPO66" s="1015" t="s">
        <v>437</v>
      </c>
      <c r="BPQ66" s="1015" t="s">
        <v>437</v>
      </c>
      <c r="BPS66" s="1015" t="s">
        <v>437</v>
      </c>
      <c r="BPU66" s="1015" t="s">
        <v>437</v>
      </c>
      <c r="BPW66" s="1015" t="s">
        <v>437</v>
      </c>
      <c r="BPY66" s="1015" t="s">
        <v>437</v>
      </c>
      <c r="BQA66" s="1015" t="s">
        <v>437</v>
      </c>
      <c r="BQC66" s="1015" t="s">
        <v>437</v>
      </c>
      <c r="BQE66" s="1015" t="s">
        <v>437</v>
      </c>
      <c r="BQG66" s="1015" t="s">
        <v>437</v>
      </c>
      <c r="BQI66" s="1015" t="s">
        <v>437</v>
      </c>
      <c r="BQK66" s="1015" t="s">
        <v>437</v>
      </c>
      <c r="BQM66" s="1015" t="s">
        <v>437</v>
      </c>
      <c r="BQO66" s="1015" t="s">
        <v>437</v>
      </c>
      <c r="BQQ66" s="1015" t="s">
        <v>437</v>
      </c>
      <c r="BQS66" s="1015" t="s">
        <v>437</v>
      </c>
      <c r="BQU66" s="1015" t="s">
        <v>437</v>
      </c>
      <c r="BQW66" s="1015" t="s">
        <v>437</v>
      </c>
      <c r="BQY66" s="1015" t="s">
        <v>437</v>
      </c>
      <c r="BRA66" s="1015" t="s">
        <v>437</v>
      </c>
      <c r="BRC66" s="1015" t="s">
        <v>437</v>
      </c>
      <c r="BRE66" s="1015" t="s">
        <v>437</v>
      </c>
      <c r="BRG66" s="1015" t="s">
        <v>437</v>
      </c>
      <c r="BRI66" s="1015" t="s">
        <v>437</v>
      </c>
      <c r="BRK66" s="1015" t="s">
        <v>437</v>
      </c>
      <c r="BRM66" s="1015" t="s">
        <v>437</v>
      </c>
      <c r="BRO66" s="1015" t="s">
        <v>437</v>
      </c>
      <c r="BRQ66" s="1015" t="s">
        <v>437</v>
      </c>
      <c r="BRS66" s="1015" t="s">
        <v>437</v>
      </c>
      <c r="BRU66" s="1015" t="s">
        <v>437</v>
      </c>
      <c r="BRW66" s="1015" t="s">
        <v>437</v>
      </c>
      <c r="BRY66" s="1015" t="s">
        <v>437</v>
      </c>
      <c r="BSA66" s="1015" t="s">
        <v>437</v>
      </c>
      <c r="BSC66" s="1015" t="s">
        <v>437</v>
      </c>
      <c r="BSE66" s="1015" t="s">
        <v>437</v>
      </c>
      <c r="BSG66" s="1015" t="s">
        <v>437</v>
      </c>
      <c r="BSI66" s="1015" t="s">
        <v>437</v>
      </c>
      <c r="BSK66" s="1015" t="s">
        <v>437</v>
      </c>
      <c r="BSM66" s="1015" t="s">
        <v>437</v>
      </c>
      <c r="BSO66" s="1015" t="s">
        <v>437</v>
      </c>
      <c r="BSQ66" s="1015" t="s">
        <v>437</v>
      </c>
      <c r="BSS66" s="1015" t="s">
        <v>437</v>
      </c>
      <c r="BSU66" s="1015" t="s">
        <v>437</v>
      </c>
      <c r="BSW66" s="1015" t="s">
        <v>437</v>
      </c>
      <c r="BSY66" s="1015" t="s">
        <v>437</v>
      </c>
      <c r="BTA66" s="1015" t="s">
        <v>437</v>
      </c>
      <c r="BTC66" s="1015" t="s">
        <v>437</v>
      </c>
      <c r="BTE66" s="1015" t="s">
        <v>437</v>
      </c>
      <c r="BTG66" s="1015" t="s">
        <v>437</v>
      </c>
      <c r="BTI66" s="1015" t="s">
        <v>437</v>
      </c>
      <c r="BTK66" s="1015" t="s">
        <v>437</v>
      </c>
      <c r="BTM66" s="1015" t="s">
        <v>437</v>
      </c>
      <c r="BTO66" s="1015" t="s">
        <v>437</v>
      </c>
      <c r="BTQ66" s="1015" t="s">
        <v>437</v>
      </c>
      <c r="BTS66" s="1015" t="s">
        <v>437</v>
      </c>
      <c r="BTU66" s="1015" t="s">
        <v>437</v>
      </c>
      <c r="BTW66" s="1015" t="s">
        <v>437</v>
      </c>
      <c r="BTY66" s="1015" t="s">
        <v>437</v>
      </c>
      <c r="BUA66" s="1015" t="s">
        <v>437</v>
      </c>
      <c r="BUC66" s="1015" t="s">
        <v>437</v>
      </c>
      <c r="BUE66" s="1015" t="s">
        <v>437</v>
      </c>
      <c r="BUG66" s="1015" t="s">
        <v>437</v>
      </c>
      <c r="BUI66" s="1015" t="s">
        <v>437</v>
      </c>
      <c r="BUK66" s="1015" t="s">
        <v>437</v>
      </c>
      <c r="BUM66" s="1015" t="s">
        <v>437</v>
      </c>
      <c r="BUO66" s="1015" t="s">
        <v>437</v>
      </c>
      <c r="BUQ66" s="1015" t="s">
        <v>437</v>
      </c>
      <c r="BUS66" s="1015" t="s">
        <v>437</v>
      </c>
      <c r="BUU66" s="1015" t="s">
        <v>437</v>
      </c>
      <c r="BUW66" s="1015" t="s">
        <v>437</v>
      </c>
      <c r="BUY66" s="1015" t="s">
        <v>437</v>
      </c>
      <c r="BVA66" s="1015" t="s">
        <v>437</v>
      </c>
      <c r="BVC66" s="1015" t="s">
        <v>437</v>
      </c>
      <c r="BVE66" s="1015" t="s">
        <v>437</v>
      </c>
      <c r="BVG66" s="1015" t="s">
        <v>437</v>
      </c>
      <c r="BVI66" s="1015" t="s">
        <v>437</v>
      </c>
      <c r="BVK66" s="1015" t="s">
        <v>437</v>
      </c>
      <c r="BVM66" s="1015" t="s">
        <v>437</v>
      </c>
      <c r="BVO66" s="1015" t="s">
        <v>437</v>
      </c>
      <c r="BVQ66" s="1015" t="s">
        <v>437</v>
      </c>
      <c r="BVS66" s="1015" t="s">
        <v>437</v>
      </c>
      <c r="BVU66" s="1015" t="s">
        <v>437</v>
      </c>
      <c r="BVW66" s="1015" t="s">
        <v>437</v>
      </c>
      <c r="BVY66" s="1015" t="s">
        <v>437</v>
      </c>
      <c r="BWA66" s="1015" t="s">
        <v>437</v>
      </c>
      <c r="BWC66" s="1015" t="s">
        <v>437</v>
      </c>
      <c r="BWE66" s="1015" t="s">
        <v>437</v>
      </c>
      <c r="BWG66" s="1015" t="s">
        <v>437</v>
      </c>
      <c r="BWI66" s="1015" t="s">
        <v>437</v>
      </c>
      <c r="BWK66" s="1015" t="s">
        <v>437</v>
      </c>
      <c r="BWM66" s="1015" t="s">
        <v>437</v>
      </c>
      <c r="BWO66" s="1015" t="s">
        <v>437</v>
      </c>
      <c r="BWQ66" s="1015" t="s">
        <v>437</v>
      </c>
      <c r="BWS66" s="1015" t="s">
        <v>437</v>
      </c>
      <c r="BWU66" s="1015" t="s">
        <v>437</v>
      </c>
      <c r="BWW66" s="1015" t="s">
        <v>437</v>
      </c>
      <c r="BWY66" s="1015" t="s">
        <v>437</v>
      </c>
      <c r="BXA66" s="1015" t="s">
        <v>437</v>
      </c>
      <c r="BXC66" s="1015" t="s">
        <v>437</v>
      </c>
      <c r="BXE66" s="1015" t="s">
        <v>437</v>
      </c>
      <c r="BXG66" s="1015" t="s">
        <v>437</v>
      </c>
      <c r="BXI66" s="1015" t="s">
        <v>437</v>
      </c>
      <c r="BXK66" s="1015" t="s">
        <v>437</v>
      </c>
      <c r="BXM66" s="1015" t="s">
        <v>437</v>
      </c>
      <c r="BXO66" s="1015" t="s">
        <v>437</v>
      </c>
      <c r="BXQ66" s="1015" t="s">
        <v>437</v>
      </c>
      <c r="BXS66" s="1015" t="s">
        <v>437</v>
      </c>
      <c r="BXU66" s="1015" t="s">
        <v>437</v>
      </c>
      <c r="BXW66" s="1015" t="s">
        <v>437</v>
      </c>
      <c r="BXY66" s="1015" t="s">
        <v>437</v>
      </c>
      <c r="BYA66" s="1015" t="s">
        <v>437</v>
      </c>
      <c r="BYC66" s="1015" t="s">
        <v>437</v>
      </c>
      <c r="BYE66" s="1015" t="s">
        <v>437</v>
      </c>
      <c r="BYG66" s="1015" t="s">
        <v>437</v>
      </c>
      <c r="BYI66" s="1015" t="s">
        <v>437</v>
      </c>
      <c r="BYK66" s="1015" t="s">
        <v>437</v>
      </c>
      <c r="BYM66" s="1015" t="s">
        <v>437</v>
      </c>
      <c r="BYO66" s="1015" t="s">
        <v>437</v>
      </c>
      <c r="BYQ66" s="1015" t="s">
        <v>437</v>
      </c>
      <c r="BYS66" s="1015" t="s">
        <v>437</v>
      </c>
      <c r="BYU66" s="1015" t="s">
        <v>437</v>
      </c>
      <c r="BYW66" s="1015" t="s">
        <v>437</v>
      </c>
      <c r="BYY66" s="1015" t="s">
        <v>437</v>
      </c>
      <c r="BZA66" s="1015" t="s">
        <v>437</v>
      </c>
      <c r="BZC66" s="1015" t="s">
        <v>437</v>
      </c>
      <c r="BZE66" s="1015" t="s">
        <v>437</v>
      </c>
      <c r="BZG66" s="1015" t="s">
        <v>437</v>
      </c>
      <c r="BZI66" s="1015" t="s">
        <v>437</v>
      </c>
      <c r="BZK66" s="1015" t="s">
        <v>437</v>
      </c>
      <c r="BZM66" s="1015" t="s">
        <v>437</v>
      </c>
      <c r="BZO66" s="1015" t="s">
        <v>437</v>
      </c>
      <c r="BZQ66" s="1015" t="s">
        <v>437</v>
      </c>
      <c r="BZS66" s="1015" t="s">
        <v>437</v>
      </c>
      <c r="BZU66" s="1015" t="s">
        <v>437</v>
      </c>
      <c r="BZW66" s="1015" t="s">
        <v>437</v>
      </c>
      <c r="BZY66" s="1015" t="s">
        <v>437</v>
      </c>
      <c r="CAA66" s="1015" t="s">
        <v>437</v>
      </c>
      <c r="CAC66" s="1015" t="s">
        <v>437</v>
      </c>
      <c r="CAE66" s="1015" t="s">
        <v>437</v>
      </c>
      <c r="CAG66" s="1015" t="s">
        <v>437</v>
      </c>
      <c r="CAI66" s="1015" t="s">
        <v>437</v>
      </c>
      <c r="CAK66" s="1015" t="s">
        <v>437</v>
      </c>
      <c r="CAM66" s="1015" t="s">
        <v>437</v>
      </c>
      <c r="CAO66" s="1015" t="s">
        <v>437</v>
      </c>
      <c r="CAQ66" s="1015" t="s">
        <v>437</v>
      </c>
      <c r="CAS66" s="1015" t="s">
        <v>437</v>
      </c>
      <c r="CAU66" s="1015" t="s">
        <v>437</v>
      </c>
      <c r="CAW66" s="1015" t="s">
        <v>437</v>
      </c>
      <c r="CAY66" s="1015" t="s">
        <v>437</v>
      </c>
      <c r="CBA66" s="1015" t="s">
        <v>437</v>
      </c>
      <c r="CBC66" s="1015" t="s">
        <v>437</v>
      </c>
      <c r="CBE66" s="1015" t="s">
        <v>437</v>
      </c>
      <c r="CBG66" s="1015" t="s">
        <v>437</v>
      </c>
      <c r="CBI66" s="1015" t="s">
        <v>437</v>
      </c>
      <c r="CBK66" s="1015" t="s">
        <v>437</v>
      </c>
      <c r="CBM66" s="1015" t="s">
        <v>437</v>
      </c>
      <c r="CBO66" s="1015" t="s">
        <v>437</v>
      </c>
      <c r="CBQ66" s="1015" t="s">
        <v>437</v>
      </c>
      <c r="CBS66" s="1015" t="s">
        <v>437</v>
      </c>
      <c r="CBU66" s="1015" t="s">
        <v>437</v>
      </c>
      <c r="CBW66" s="1015" t="s">
        <v>437</v>
      </c>
      <c r="CBY66" s="1015" t="s">
        <v>437</v>
      </c>
      <c r="CCA66" s="1015" t="s">
        <v>437</v>
      </c>
      <c r="CCC66" s="1015" t="s">
        <v>437</v>
      </c>
      <c r="CCE66" s="1015" t="s">
        <v>437</v>
      </c>
      <c r="CCG66" s="1015" t="s">
        <v>437</v>
      </c>
      <c r="CCI66" s="1015" t="s">
        <v>437</v>
      </c>
      <c r="CCK66" s="1015" t="s">
        <v>437</v>
      </c>
      <c r="CCM66" s="1015" t="s">
        <v>437</v>
      </c>
      <c r="CCO66" s="1015" t="s">
        <v>437</v>
      </c>
      <c r="CCQ66" s="1015" t="s">
        <v>437</v>
      </c>
      <c r="CCS66" s="1015" t="s">
        <v>437</v>
      </c>
      <c r="CCU66" s="1015" t="s">
        <v>437</v>
      </c>
      <c r="CCW66" s="1015" t="s">
        <v>437</v>
      </c>
      <c r="CCY66" s="1015" t="s">
        <v>437</v>
      </c>
      <c r="CDA66" s="1015" t="s">
        <v>437</v>
      </c>
      <c r="CDC66" s="1015" t="s">
        <v>437</v>
      </c>
      <c r="CDE66" s="1015" t="s">
        <v>437</v>
      </c>
      <c r="CDG66" s="1015" t="s">
        <v>437</v>
      </c>
      <c r="CDI66" s="1015" t="s">
        <v>437</v>
      </c>
      <c r="CDK66" s="1015" t="s">
        <v>437</v>
      </c>
      <c r="CDM66" s="1015" t="s">
        <v>437</v>
      </c>
      <c r="CDO66" s="1015" t="s">
        <v>437</v>
      </c>
      <c r="CDQ66" s="1015" t="s">
        <v>437</v>
      </c>
      <c r="CDS66" s="1015" t="s">
        <v>437</v>
      </c>
      <c r="CDU66" s="1015" t="s">
        <v>437</v>
      </c>
      <c r="CDW66" s="1015" t="s">
        <v>437</v>
      </c>
      <c r="CDY66" s="1015" t="s">
        <v>437</v>
      </c>
      <c r="CEA66" s="1015" t="s">
        <v>437</v>
      </c>
      <c r="CEC66" s="1015" t="s">
        <v>437</v>
      </c>
      <c r="CEE66" s="1015" t="s">
        <v>437</v>
      </c>
      <c r="CEG66" s="1015" t="s">
        <v>437</v>
      </c>
      <c r="CEI66" s="1015" t="s">
        <v>437</v>
      </c>
      <c r="CEK66" s="1015" t="s">
        <v>437</v>
      </c>
      <c r="CEM66" s="1015" t="s">
        <v>437</v>
      </c>
      <c r="CEO66" s="1015" t="s">
        <v>437</v>
      </c>
      <c r="CEQ66" s="1015" t="s">
        <v>437</v>
      </c>
      <c r="CES66" s="1015" t="s">
        <v>437</v>
      </c>
      <c r="CEU66" s="1015" t="s">
        <v>437</v>
      </c>
      <c r="CEW66" s="1015" t="s">
        <v>437</v>
      </c>
      <c r="CEY66" s="1015" t="s">
        <v>437</v>
      </c>
      <c r="CFA66" s="1015" t="s">
        <v>437</v>
      </c>
      <c r="CFC66" s="1015" t="s">
        <v>437</v>
      </c>
      <c r="CFE66" s="1015" t="s">
        <v>437</v>
      </c>
      <c r="CFG66" s="1015" t="s">
        <v>437</v>
      </c>
      <c r="CFI66" s="1015" t="s">
        <v>437</v>
      </c>
      <c r="CFK66" s="1015" t="s">
        <v>437</v>
      </c>
      <c r="CFM66" s="1015" t="s">
        <v>437</v>
      </c>
      <c r="CFO66" s="1015" t="s">
        <v>437</v>
      </c>
      <c r="CFQ66" s="1015" t="s">
        <v>437</v>
      </c>
      <c r="CFS66" s="1015" t="s">
        <v>437</v>
      </c>
      <c r="CFU66" s="1015" t="s">
        <v>437</v>
      </c>
      <c r="CFW66" s="1015" t="s">
        <v>437</v>
      </c>
      <c r="CFY66" s="1015" t="s">
        <v>437</v>
      </c>
      <c r="CGA66" s="1015" t="s">
        <v>437</v>
      </c>
      <c r="CGC66" s="1015" t="s">
        <v>437</v>
      </c>
      <c r="CGE66" s="1015" t="s">
        <v>437</v>
      </c>
      <c r="CGG66" s="1015" t="s">
        <v>437</v>
      </c>
      <c r="CGI66" s="1015" t="s">
        <v>437</v>
      </c>
      <c r="CGK66" s="1015" t="s">
        <v>437</v>
      </c>
      <c r="CGM66" s="1015" t="s">
        <v>437</v>
      </c>
      <c r="CGO66" s="1015" t="s">
        <v>437</v>
      </c>
      <c r="CGQ66" s="1015" t="s">
        <v>437</v>
      </c>
      <c r="CGS66" s="1015" t="s">
        <v>437</v>
      </c>
      <c r="CGU66" s="1015" t="s">
        <v>437</v>
      </c>
      <c r="CGW66" s="1015" t="s">
        <v>437</v>
      </c>
      <c r="CGY66" s="1015" t="s">
        <v>437</v>
      </c>
      <c r="CHA66" s="1015" t="s">
        <v>437</v>
      </c>
      <c r="CHC66" s="1015" t="s">
        <v>437</v>
      </c>
      <c r="CHE66" s="1015" t="s">
        <v>437</v>
      </c>
      <c r="CHG66" s="1015" t="s">
        <v>437</v>
      </c>
      <c r="CHI66" s="1015" t="s">
        <v>437</v>
      </c>
      <c r="CHK66" s="1015" t="s">
        <v>437</v>
      </c>
      <c r="CHM66" s="1015" t="s">
        <v>437</v>
      </c>
      <c r="CHO66" s="1015" t="s">
        <v>437</v>
      </c>
      <c r="CHQ66" s="1015" t="s">
        <v>437</v>
      </c>
      <c r="CHS66" s="1015" t="s">
        <v>437</v>
      </c>
      <c r="CHU66" s="1015" t="s">
        <v>437</v>
      </c>
      <c r="CHW66" s="1015" t="s">
        <v>437</v>
      </c>
      <c r="CHY66" s="1015" t="s">
        <v>437</v>
      </c>
      <c r="CIA66" s="1015" t="s">
        <v>437</v>
      </c>
      <c r="CIC66" s="1015" t="s">
        <v>437</v>
      </c>
      <c r="CIE66" s="1015" t="s">
        <v>437</v>
      </c>
      <c r="CIG66" s="1015" t="s">
        <v>437</v>
      </c>
      <c r="CII66" s="1015" t="s">
        <v>437</v>
      </c>
      <c r="CIK66" s="1015" t="s">
        <v>437</v>
      </c>
      <c r="CIM66" s="1015" t="s">
        <v>437</v>
      </c>
      <c r="CIO66" s="1015" t="s">
        <v>437</v>
      </c>
      <c r="CIQ66" s="1015" t="s">
        <v>437</v>
      </c>
      <c r="CIS66" s="1015" t="s">
        <v>437</v>
      </c>
      <c r="CIU66" s="1015" t="s">
        <v>437</v>
      </c>
      <c r="CIW66" s="1015" t="s">
        <v>437</v>
      </c>
      <c r="CIY66" s="1015" t="s">
        <v>437</v>
      </c>
      <c r="CJA66" s="1015" t="s">
        <v>437</v>
      </c>
      <c r="CJC66" s="1015" t="s">
        <v>437</v>
      </c>
      <c r="CJE66" s="1015" t="s">
        <v>437</v>
      </c>
      <c r="CJG66" s="1015" t="s">
        <v>437</v>
      </c>
      <c r="CJI66" s="1015" t="s">
        <v>437</v>
      </c>
      <c r="CJK66" s="1015" t="s">
        <v>437</v>
      </c>
      <c r="CJM66" s="1015" t="s">
        <v>437</v>
      </c>
      <c r="CJO66" s="1015" t="s">
        <v>437</v>
      </c>
      <c r="CJQ66" s="1015" t="s">
        <v>437</v>
      </c>
      <c r="CJS66" s="1015" t="s">
        <v>437</v>
      </c>
      <c r="CJU66" s="1015" t="s">
        <v>437</v>
      </c>
      <c r="CJW66" s="1015" t="s">
        <v>437</v>
      </c>
      <c r="CJY66" s="1015" t="s">
        <v>437</v>
      </c>
      <c r="CKA66" s="1015" t="s">
        <v>437</v>
      </c>
      <c r="CKC66" s="1015" t="s">
        <v>437</v>
      </c>
      <c r="CKE66" s="1015" t="s">
        <v>437</v>
      </c>
      <c r="CKG66" s="1015" t="s">
        <v>437</v>
      </c>
      <c r="CKI66" s="1015" t="s">
        <v>437</v>
      </c>
      <c r="CKK66" s="1015" t="s">
        <v>437</v>
      </c>
      <c r="CKM66" s="1015" t="s">
        <v>437</v>
      </c>
      <c r="CKO66" s="1015" t="s">
        <v>437</v>
      </c>
      <c r="CKQ66" s="1015" t="s">
        <v>437</v>
      </c>
      <c r="CKS66" s="1015" t="s">
        <v>437</v>
      </c>
      <c r="CKU66" s="1015" t="s">
        <v>437</v>
      </c>
      <c r="CKW66" s="1015" t="s">
        <v>437</v>
      </c>
      <c r="CKY66" s="1015" t="s">
        <v>437</v>
      </c>
      <c r="CLA66" s="1015" t="s">
        <v>437</v>
      </c>
      <c r="CLC66" s="1015" t="s">
        <v>437</v>
      </c>
      <c r="CLE66" s="1015" t="s">
        <v>437</v>
      </c>
      <c r="CLG66" s="1015" t="s">
        <v>437</v>
      </c>
      <c r="CLI66" s="1015" t="s">
        <v>437</v>
      </c>
      <c r="CLK66" s="1015" t="s">
        <v>437</v>
      </c>
      <c r="CLM66" s="1015" t="s">
        <v>437</v>
      </c>
      <c r="CLO66" s="1015" t="s">
        <v>437</v>
      </c>
      <c r="CLQ66" s="1015" t="s">
        <v>437</v>
      </c>
      <c r="CLS66" s="1015" t="s">
        <v>437</v>
      </c>
      <c r="CLU66" s="1015" t="s">
        <v>437</v>
      </c>
      <c r="CLW66" s="1015" t="s">
        <v>437</v>
      </c>
      <c r="CLY66" s="1015" t="s">
        <v>437</v>
      </c>
      <c r="CMA66" s="1015" t="s">
        <v>437</v>
      </c>
      <c r="CMC66" s="1015" t="s">
        <v>437</v>
      </c>
      <c r="CME66" s="1015" t="s">
        <v>437</v>
      </c>
      <c r="CMG66" s="1015" t="s">
        <v>437</v>
      </c>
      <c r="CMI66" s="1015" t="s">
        <v>437</v>
      </c>
      <c r="CMK66" s="1015" t="s">
        <v>437</v>
      </c>
      <c r="CMM66" s="1015" t="s">
        <v>437</v>
      </c>
      <c r="CMO66" s="1015" t="s">
        <v>437</v>
      </c>
      <c r="CMQ66" s="1015" t="s">
        <v>437</v>
      </c>
      <c r="CMS66" s="1015" t="s">
        <v>437</v>
      </c>
      <c r="CMU66" s="1015" t="s">
        <v>437</v>
      </c>
      <c r="CMW66" s="1015" t="s">
        <v>437</v>
      </c>
      <c r="CMY66" s="1015" t="s">
        <v>437</v>
      </c>
      <c r="CNA66" s="1015" t="s">
        <v>437</v>
      </c>
      <c r="CNC66" s="1015" t="s">
        <v>437</v>
      </c>
      <c r="CNE66" s="1015" t="s">
        <v>437</v>
      </c>
      <c r="CNG66" s="1015" t="s">
        <v>437</v>
      </c>
      <c r="CNI66" s="1015" t="s">
        <v>437</v>
      </c>
      <c r="CNK66" s="1015" t="s">
        <v>437</v>
      </c>
      <c r="CNM66" s="1015" t="s">
        <v>437</v>
      </c>
      <c r="CNO66" s="1015" t="s">
        <v>437</v>
      </c>
      <c r="CNQ66" s="1015" t="s">
        <v>437</v>
      </c>
      <c r="CNS66" s="1015" t="s">
        <v>437</v>
      </c>
      <c r="CNU66" s="1015" t="s">
        <v>437</v>
      </c>
      <c r="CNW66" s="1015" t="s">
        <v>437</v>
      </c>
      <c r="CNY66" s="1015" t="s">
        <v>437</v>
      </c>
      <c r="COA66" s="1015" t="s">
        <v>437</v>
      </c>
      <c r="COC66" s="1015" t="s">
        <v>437</v>
      </c>
      <c r="COE66" s="1015" t="s">
        <v>437</v>
      </c>
      <c r="COG66" s="1015" t="s">
        <v>437</v>
      </c>
      <c r="COI66" s="1015" t="s">
        <v>437</v>
      </c>
      <c r="COK66" s="1015" t="s">
        <v>437</v>
      </c>
      <c r="COM66" s="1015" t="s">
        <v>437</v>
      </c>
      <c r="COO66" s="1015" t="s">
        <v>437</v>
      </c>
      <c r="COQ66" s="1015" t="s">
        <v>437</v>
      </c>
      <c r="COS66" s="1015" t="s">
        <v>437</v>
      </c>
      <c r="COU66" s="1015" t="s">
        <v>437</v>
      </c>
      <c r="COW66" s="1015" t="s">
        <v>437</v>
      </c>
      <c r="COY66" s="1015" t="s">
        <v>437</v>
      </c>
      <c r="CPA66" s="1015" t="s">
        <v>437</v>
      </c>
      <c r="CPC66" s="1015" t="s">
        <v>437</v>
      </c>
      <c r="CPE66" s="1015" t="s">
        <v>437</v>
      </c>
      <c r="CPG66" s="1015" t="s">
        <v>437</v>
      </c>
      <c r="CPI66" s="1015" t="s">
        <v>437</v>
      </c>
      <c r="CPK66" s="1015" t="s">
        <v>437</v>
      </c>
      <c r="CPM66" s="1015" t="s">
        <v>437</v>
      </c>
      <c r="CPO66" s="1015" t="s">
        <v>437</v>
      </c>
      <c r="CPQ66" s="1015" t="s">
        <v>437</v>
      </c>
      <c r="CPS66" s="1015" t="s">
        <v>437</v>
      </c>
      <c r="CPU66" s="1015" t="s">
        <v>437</v>
      </c>
      <c r="CPW66" s="1015" t="s">
        <v>437</v>
      </c>
      <c r="CPY66" s="1015" t="s">
        <v>437</v>
      </c>
      <c r="CQA66" s="1015" t="s">
        <v>437</v>
      </c>
      <c r="CQC66" s="1015" t="s">
        <v>437</v>
      </c>
      <c r="CQE66" s="1015" t="s">
        <v>437</v>
      </c>
      <c r="CQG66" s="1015" t="s">
        <v>437</v>
      </c>
      <c r="CQI66" s="1015" t="s">
        <v>437</v>
      </c>
      <c r="CQK66" s="1015" t="s">
        <v>437</v>
      </c>
      <c r="CQM66" s="1015" t="s">
        <v>437</v>
      </c>
      <c r="CQO66" s="1015" t="s">
        <v>437</v>
      </c>
      <c r="CQQ66" s="1015" t="s">
        <v>437</v>
      </c>
      <c r="CQS66" s="1015" t="s">
        <v>437</v>
      </c>
      <c r="CQU66" s="1015" t="s">
        <v>437</v>
      </c>
      <c r="CQW66" s="1015" t="s">
        <v>437</v>
      </c>
      <c r="CQY66" s="1015" t="s">
        <v>437</v>
      </c>
      <c r="CRA66" s="1015" t="s">
        <v>437</v>
      </c>
      <c r="CRC66" s="1015" t="s">
        <v>437</v>
      </c>
      <c r="CRE66" s="1015" t="s">
        <v>437</v>
      </c>
      <c r="CRG66" s="1015" t="s">
        <v>437</v>
      </c>
      <c r="CRI66" s="1015" t="s">
        <v>437</v>
      </c>
      <c r="CRK66" s="1015" t="s">
        <v>437</v>
      </c>
      <c r="CRM66" s="1015" t="s">
        <v>437</v>
      </c>
      <c r="CRO66" s="1015" t="s">
        <v>437</v>
      </c>
      <c r="CRQ66" s="1015" t="s">
        <v>437</v>
      </c>
      <c r="CRS66" s="1015" t="s">
        <v>437</v>
      </c>
      <c r="CRU66" s="1015" t="s">
        <v>437</v>
      </c>
      <c r="CRW66" s="1015" t="s">
        <v>437</v>
      </c>
      <c r="CRY66" s="1015" t="s">
        <v>437</v>
      </c>
      <c r="CSA66" s="1015" t="s">
        <v>437</v>
      </c>
      <c r="CSC66" s="1015" t="s">
        <v>437</v>
      </c>
      <c r="CSE66" s="1015" t="s">
        <v>437</v>
      </c>
      <c r="CSG66" s="1015" t="s">
        <v>437</v>
      </c>
      <c r="CSI66" s="1015" t="s">
        <v>437</v>
      </c>
      <c r="CSK66" s="1015" t="s">
        <v>437</v>
      </c>
      <c r="CSM66" s="1015" t="s">
        <v>437</v>
      </c>
      <c r="CSO66" s="1015" t="s">
        <v>437</v>
      </c>
      <c r="CSQ66" s="1015" t="s">
        <v>437</v>
      </c>
      <c r="CSS66" s="1015" t="s">
        <v>437</v>
      </c>
      <c r="CSU66" s="1015" t="s">
        <v>437</v>
      </c>
      <c r="CSW66" s="1015" t="s">
        <v>437</v>
      </c>
      <c r="CSY66" s="1015" t="s">
        <v>437</v>
      </c>
      <c r="CTA66" s="1015" t="s">
        <v>437</v>
      </c>
      <c r="CTC66" s="1015" t="s">
        <v>437</v>
      </c>
      <c r="CTE66" s="1015" t="s">
        <v>437</v>
      </c>
      <c r="CTG66" s="1015" t="s">
        <v>437</v>
      </c>
      <c r="CTI66" s="1015" t="s">
        <v>437</v>
      </c>
      <c r="CTK66" s="1015" t="s">
        <v>437</v>
      </c>
      <c r="CTM66" s="1015" t="s">
        <v>437</v>
      </c>
      <c r="CTO66" s="1015" t="s">
        <v>437</v>
      </c>
      <c r="CTQ66" s="1015" t="s">
        <v>437</v>
      </c>
      <c r="CTS66" s="1015" t="s">
        <v>437</v>
      </c>
      <c r="CTU66" s="1015" t="s">
        <v>437</v>
      </c>
      <c r="CTW66" s="1015" t="s">
        <v>437</v>
      </c>
      <c r="CTY66" s="1015" t="s">
        <v>437</v>
      </c>
      <c r="CUA66" s="1015" t="s">
        <v>437</v>
      </c>
      <c r="CUC66" s="1015" t="s">
        <v>437</v>
      </c>
      <c r="CUE66" s="1015" t="s">
        <v>437</v>
      </c>
      <c r="CUG66" s="1015" t="s">
        <v>437</v>
      </c>
      <c r="CUI66" s="1015" t="s">
        <v>437</v>
      </c>
      <c r="CUK66" s="1015" t="s">
        <v>437</v>
      </c>
      <c r="CUM66" s="1015" t="s">
        <v>437</v>
      </c>
      <c r="CUO66" s="1015" t="s">
        <v>437</v>
      </c>
      <c r="CUQ66" s="1015" t="s">
        <v>437</v>
      </c>
      <c r="CUS66" s="1015" t="s">
        <v>437</v>
      </c>
      <c r="CUU66" s="1015" t="s">
        <v>437</v>
      </c>
      <c r="CUW66" s="1015" t="s">
        <v>437</v>
      </c>
      <c r="CUY66" s="1015" t="s">
        <v>437</v>
      </c>
      <c r="CVA66" s="1015" t="s">
        <v>437</v>
      </c>
      <c r="CVC66" s="1015" t="s">
        <v>437</v>
      </c>
      <c r="CVE66" s="1015" t="s">
        <v>437</v>
      </c>
      <c r="CVG66" s="1015" t="s">
        <v>437</v>
      </c>
      <c r="CVI66" s="1015" t="s">
        <v>437</v>
      </c>
      <c r="CVK66" s="1015" t="s">
        <v>437</v>
      </c>
      <c r="CVM66" s="1015" t="s">
        <v>437</v>
      </c>
      <c r="CVO66" s="1015" t="s">
        <v>437</v>
      </c>
      <c r="CVQ66" s="1015" t="s">
        <v>437</v>
      </c>
      <c r="CVS66" s="1015" t="s">
        <v>437</v>
      </c>
      <c r="CVU66" s="1015" t="s">
        <v>437</v>
      </c>
      <c r="CVW66" s="1015" t="s">
        <v>437</v>
      </c>
      <c r="CVY66" s="1015" t="s">
        <v>437</v>
      </c>
      <c r="CWA66" s="1015" t="s">
        <v>437</v>
      </c>
      <c r="CWC66" s="1015" t="s">
        <v>437</v>
      </c>
      <c r="CWE66" s="1015" t="s">
        <v>437</v>
      </c>
      <c r="CWG66" s="1015" t="s">
        <v>437</v>
      </c>
      <c r="CWI66" s="1015" t="s">
        <v>437</v>
      </c>
      <c r="CWK66" s="1015" t="s">
        <v>437</v>
      </c>
      <c r="CWM66" s="1015" t="s">
        <v>437</v>
      </c>
      <c r="CWO66" s="1015" t="s">
        <v>437</v>
      </c>
      <c r="CWQ66" s="1015" t="s">
        <v>437</v>
      </c>
      <c r="CWS66" s="1015" t="s">
        <v>437</v>
      </c>
      <c r="CWU66" s="1015" t="s">
        <v>437</v>
      </c>
      <c r="CWW66" s="1015" t="s">
        <v>437</v>
      </c>
      <c r="CWY66" s="1015" t="s">
        <v>437</v>
      </c>
      <c r="CXA66" s="1015" t="s">
        <v>437</v>
      </c>
      <c r="CXC66" s="1015" t="s">
        <v>437</v>
      </c>
      <c r="CXE66" s="1015" t="s">
        <v>437</v>
      </c>
      <c r="CXG66" s="1015" t="s">
        <v>437</v>
      </c>
      <c r="CXI66" s="1015" t="s">
        <v>437</v>
      </c>
      <c r="CXK66" s="1015" t="s">
        <v>437</v>
      </c>
      <c r="CXM66" s="1015" t="s">
        <v>437</v>
      </c>
      <c r="CXO66" s="1015" t="s">
        <v>437</v>
      </c>
      <c r="CXQ66" s="1015" t="s">
        <v>437</v>
      </c>
      <c r="CXS66" s="1015" t="s">
        <v>437</v>
      </c>
      <c r="CXU66" s="1015" t="s">
        <v>437</v>
      </c>
      <c r="CXW66" s="1015" t="s">
        <v>437</v>
      </c>
      <c r="CXY66" s="1015" t="s">
        <v>437</v>
      </c>
      <c r="CYA66" s="1015" t="s">
        <v>437</v>
      </c>
      <c r="CYC66" s="1015" t="s">
        <v>437</v>
      </c>
      <c r="CYE66" s="1015" t="s">
        <v>437</v>
      </c>
      <c r="CYG66" s="1015" t="s">
        <v>437</v>
      </c>
      <c r="CYI66" s="1015" t="s">
        <v>437</v>
      </c>
      <c r="CYK66" s="1015" t="s">
        <v>437</v>
      </c>
      <c r="CYM66" s="1015" t="s">
        <v>437</v>
      </c>
      <c r="CYO66" s="1015" t="s">
        <v>437</v>
      </c>
      <c r="CYQ66" s="1015" t="s">
        <v>437</v>
      </c>
      <c r="CYS66" s="1015" t="s">
        <v>437</v>
      </c>
      <c r="CYU66" s="1015" t="s">
        <v>437</v>
      </c>
      <c r="CYW66" s="1015" t="s">
        <v>437</v>
      </c>
      <c r="CYY66" s="1015" t="s">
        <v>437</v>
      </c>
      <c r="CZA66" s="1015" t="s">
        <v>437</v>
      </c>
      <c r="CZC66" s="1015" t="s">
        <v>437</v>
      </c>
      <c r="CZE66" s="1015" t="s">
        <v>437</v>
      </c>
      <c r="CZG66" s="1015" t="s">
        <v>437</v>
      </c>
      <c r="CZI66" s="1015" t="s">
        <v>437</v>
      </c>
      <c r="CZK66" s="1015" t="s">
        <v>437</v>
      </c>
      <c r="CZM66" s="1015" t="s">
        <v>437</v>
      </c>
      <c r="CZO66" s="1015" t="s">
        <v>437</v>
      </c>
      <c r="CZQ66" s="1015" t="s">
        <v>437</v>
      </c>
      <c r="CZS66" s="1015" t="s">
        <v>437</v>
      </c>
      <c r="CZU66" s="1015" t="s">
        <v>437</v>
      </c>
      <c r="CZW66" s="1015" t="s">
        <v>437</v>
      </c>
      <c r="CZY66" s="1015" t="s">
        <v>437</v>
      </c>
      <c r="DAA66" s="1015" t="s">
        <v>437</v>
      </c>
      <c r="DAC66" s="1015" t="s">
        <v>437</v>
      </c>
      <c r="DAE66" s="1015" t="s">
        <v>437</v>
      </c>
      <c r="DAG66" s="1015" t="s">
        <v>437</v>
      </c>
      <c r="DAI66" s="1015" t="s">
        <v>437</v>
      </c>
      <c r="DAK66" s="1015" t="s">
        <v>437</v>
      </c>
      <c r="DAM66" s="1015" t="s">
        <v>437</v>
      </c>
      <c r="DAO66" s="1015" t="s">
        <v>437</v>
      </c>
      <c r="DAQ66" s="1015" t="s">
        <v>437</v>
      </c>
      <c r="DAS66" s="1015" t="s">
        <v>437</v>
      </c>
      <c r="DAU66" s="1015" t="s">
        <v>437</v>
      </c>
      <c r="DAW66" s="1015" t="s">
        <v>437</v>
      </c>
      <c r="DAY66" s="1015" t="s">
        <v>437</v>
      </c>
      <c r="DBA66" s="1015" t="s">
        <v>437</v>
      </c>
      <c r="DBC66" s="1015" t="s">
        <v>437</v>
      </c>
      <c r="DBE66" s="1015" t="s">
        <v>437</v>
      </c>
      <c r="DBG66" s="1015" t="s">
        <v>437</v>
      </c>
      <c r="DBI66" s="1015" t="s">
        <v>437</v>
      </c>
      <c r="DBK66" s="1015" t="s">
        <v>437</v>
      </c>
      <c r="DBM66" s="1015" t="s">
        <v>437</v>
      </c>
      <c r="DBO66" s="1015" t="s">
        <v>437</v>
      </c>
      <c r="DBQ66" s="1015" t="s">
        <v>437</v>
      </c>
      <c r="DBS66" s="1015" t="s">
        <v>437</v>
      </c>
      <c r="DBU66" s="1015" t="s">
        <v>437</v>
      </c>
      <c r="DBW66" s="1015" t="s">
        <v>437</v>
      </c>
      <c r="DBY66" s="1015" t="s">
        <v>437</v>
      </c>
      <c r="DCA66" s="1015" t="s">
        <v>437</v>
      </c>
      <c r="DCC66" s="1015" t="s">
        <v>437</v>
      </c>
      <c r="DCE66" s="1015" t="s">
        <v>437</v>
      </c>
      <c r="DCG66" s="1015" t="s">
        <v>437</v>
      </c>
      <c r="DCI66" s="1015" t="s">
        <v>437</v>
      </c>
      <c r="DCK66" s="1015" t="s">
        <v>437</v>
      </c>
      <c r="DCM66" s="1015" t="s">
        <v>437</v>
      </c>
      <c r="DCO66" s="1015" t="s">
        <v>437</v>
      </c>
      <c r="DCQ66" s="1015" t="s">
        <v>437</v>
      </c>
      <c r="DCS66" s="1015" t="s">
        <v>437</v>
      </c>
      <c r="DCU66" s="1015" t="s">
        <v>437</v>
      </c>
      <c r="DCW66" s="1015" t="s">
        <v>437</v>
      </c>
      <c r="DCY66" s="1015" t="s">
        <v>437</v>
      </c>
      <c r="DDA66" s="1015" t="s">
        <v>437</v>
      </c>
      <c r="DDC66" s="1015" t="s">
        <v>437</v>
      </c>
      <c r="DDE66" s="1015" t="s">
        <v>437</v>
      </c>
      <c r="DDG66" s="1015" t="s">
        <v>437</v>
      </c>
      <c r="DDI66" s="1015" t="s">
        <v>437</v>
      </c>
      <c r="DDK66" s="1015" t="s">
        <v>437</v>
      </c>
      <c r="DDM66" s="1015" t="s">
        <v>437</v>
      </c>
      <c r="DDO66" s="1015" t="s">
        <v>437</v>
      </c>
      <c r="DDQ66" s="1015" t="s">
        <v>437</v>
      </c>
      <c r="DDS66" s="1015" t="s">
        <v>437</v>
      </c>
      <c r="DDU66" s="1015" t="s">
        <v>437</v>
      </c>
      <c r="DDW66" s="1015" t="s">
        <v>437</v>
      </c>
      <c r="DDY66" s="1015" t="s">
        <v>437</v>
      </c>
      <c r="DEA66" s="1015" t="s">
        <v>437</v>
      </c>
      <c r="DEC66" s="1015" t="s">
        <v>437</v>
      </c>
      <c r="DEE66" s="1015" t="s">
        <v>437</v>
      </c>
      <c r="DEG66" s="1015" t="s">
        <v>437</v>
      </c>
      <c r="DEI66" s="1015" t="s">
        <v>437</v>
      </c>
      <c r="DEK66" s="1015" t="s">
        <v>437</v>
      </c>
      <c r="DEM66" s="1015" t="s">
        <v>437</v>
      </c>
      <c r="DEO66" s="1015" t="s">
        <v>437</v>
      </c>
      <c r="DEQ66" s="1015" t="s">
        <v>437</v>
      </c>
      <c r="DES66" s="1015" t="s">
        <v>437</v>
      </c>
      <c r="DEU66" s="1015" t="s">
        <v>437</v>
      </c>
      <c r="DEW66" s="1015" t="s">
        <v>437</v>
      </c>
      <c r="DEY66" s="1015" t="s">
        <v>437</v>
      </c>
      <c r="DFA66" s="1015" t="s">
        <v>437</v>
      </c>
      <c r="DFC66" s="1015" t="s">
        <v>437</v>
      </c>
      <c r="DFE66" s="1015" t="s">
        <v>437</v>
      </c>
      <c r="DFG66" s="1015" t="s">
        <v>437</v>
      </c>
      <c r="DFI66" s="1015" t="s">
        <v>437</v>
      </c>
      <c r="DFK66" s="1015" t="s">
        <v>437</v>
      </c>
      <c r="DFM66" s="1015" t="s">
        <v>437</v>
      </c>
      <c r="DFO66" s="1015" t="s">
        <v>437</v>
      </c>
      <c r="DFQ66" s="1015" t="s">
        <v>437</v>
      </c>
      <c r="DFS66" s="1015" t="s">
        <v>437</v>
      </c>
      <c r="DFU66" s="1015" t="s">
        <v>437</v>
      </c>
      <c r="DFW66" s="1015" t="s">
        <v>437</v>
      </c>
      <c r="DFY66" s="1015" t="s">
        <v>437</v>
      </c>
      <c r="DGA66" s="1015" t="s">
        <v>437</v>
      </c>
      <c r="DGC66" s="1015" t="s">
        <v>437</v>
      </c>
      <c r="DGE66" s="1015" t="s">
        <v>437</v>
      </c>
      <c r="DGG66" s="1015" t="s">
        <v>437</v>
      </c>
      <c r="DGI66" s="1015" t="s">
        <v>437</v>
      </c>
      <c r="DGK66" s="1015" t="s">
        <v>437</v>
      </c>
      <c r="DGM66" s="1015" t="s">
        <v>437</v>
      </c>
      <c r="DGO66" s="1015" t="s">
        <v>437</v>
      </c>
      <c r="DGQ66" s="1015" t="s">
        <v>437</v>
      </c>
      <c r="DGS66" s="1015" t="s">
        <v>437</v>
      </c>
      <c r="DGU66" s="1015" t="s">
        <v>437</v>
      </c>
      <c r="DGW66" s="1015" t="s">
        <v>437</v>
      </c>
      <c r="DGY66" s="1015" t="s">
        <v>437</v>
      </c>
      <c r="DHA66" s="1015" t="s">
        <v>437</v>
      </c>
      <c r="DHC66" s="1015" t="s">
        <v>437</v>
      </c>
      <c r="DHE66" s="1015" t="s">
        <v>437</v>
      </c>
      <c r="DHG66" s="1015" t="s">
        <v>437</v>
      </c>
      <c r="DHI66" s="1015" t="s">
        <v>437</v>
      </c>
      <c r="DHK66" s="1015" t="s">
        <v>437</v>
      </c>
      <c r="DHM66" s="1015" t="s">
        <v>437</v>
      </c>
      <c r="DHO66" s="1015" t="s">
        <v>437</v>
      </c>
      <c r="DHQ66" s="1015" t="s">
        <v>437</v>
      </c>
      <c r="DHS66" s="1015" t="s">
        <v>437</v>
      </c>
      <c r="DHU66" s="1015" t="s">
        <v>437</v>
      </c>
      <c r="DHW66" s="1015" t="s">
        <v>437</v>
      </c>
      <c r="DHY66" s="1015" t="s">
        <v>437</v>
      </c>
      <c r="DIA66" s="1015" t="s">
        <v>437</v>
      </c>
      <c r="DIC66" s="1015" t="s">
        <v>437</v>
      </c>
      <c r="DIE66" s="1015" t="s">
        <v>437</v>
      </c>
      <c r="DIG66" s="1015" t="s">
        <v>437</v>
      </c>
      <c r="DII66" s="1015" t="s">
        <v>437</v>
      </c>
      <c r="DIK66" s="1015" t="s">
        <v>437</v>
      </c>
      <c r="DIM66" s="1015" t="s">
        <v>437</v>
      </c>
      <c r="DIO66" s="1015" t="s">
        <v>437</v>
      </c>
      <c r="DIQ66" s="1015" t="s">
        <v>437</v>
      </c>
      <c r="DIS66" s="1015" t="s">
        <v>437</v>
      </c>
      <c r="DIU66" s="1015" t="s">
        <v>437</v>
      </c>
      <c r="DIW66" s="1015" t="s">
        <v>437</v>
      </c>
      <c r="DIY66" s="1015" t="s">
        <v>437</v>
      </c>
      <c r="DJA66" s="1015" t="s">
        <v>437</v>
      </c>
      <c r="DJC66" s="1015" t="s">
        <v>437</v>
      </c>
      <c r="DJE66" s="1015" t="s">
        <v>437</v>
      </c>
      <c r="DJG66" s="1015" t="s">
        <v>437</v>
      </c>
      <c r="DJI66" s="1015" t="s">
        <v>437</v>
      </c>
      <c r="DJK66" s="1015" t="s">
        <v>437</v>
      </c>
      <c r="DJM66" s="1015" t="s">
        <v>437</v>
      </c>
      <c r="DJO66" s="1015" t="s">
        <v>437</v>
      </c>
      <c r="DJQ66" s="1015" t="s">
        <v>437</v>
      </c>
      <c r="DJS66" s="1015" t="s">
        <v>437</v>
      </c>
      <c r="DJU66" s="1015" t="s">
        <v>437</v>
      </c>
      <c r="DJW66" s="1015" t="s">
        <v>437</v>
      </c>
      <c r="DJY66" s="1015" t="s">
        <v>437</v>
      </c>
      <c r="DKA66" s="1015" t="s">
        <v>437</v>
      </c>
      <c r="DKC66" s="1015" t="s">
        <v>437</v>
      </c>
      <c r="DKE66" s="1015" t="s">
        <v>437</v>
      </c>
      <c r="DKG66" s="1015" t="s">
        <v>437</v>
      </c>
      <c r="DKI66" s="1015" t="s">
        <v>437</v>
      </c>
      <c r="DKK66" s="1015" t="s">
        <v>437</v>
      </c>
      <c r="DKM66" s="1015" t="s">
        <v>437</v>
      </c>
      <c r="DKO66" s="1015" t="s">
        <v>437</v>
      </c>
      <c r="DKQ66" s="1015" t="s">
        <v>437</v>
      </c>
      <c r="DKS66" s="1015" t="s">
        <v>437</v>
      </c>
      <c r="DKU66" s="1015" t="s">
        <v>437</v>
      </c>
      <c r="DKW66" s="1015" t="s">
        <v>437</v>
      </c>
      <c r="DKY66" s="1015" t="s">
        <v>437</v>
      </c>
      <c r="DLA66" s="1015" t="s">
        <v>437</v>
      </c>
      <c r="DLC66" s="1015" t="s">
        <v>437</v>
      </c>
      <c r="DLE66" s="1015" t="s">
        <v>437</v>
      </c>
      <c r="DLG66" s="1015" t="s">
        <v>437</v>
      </c>
      <c r="DLI66" s="1015" t="s">
        <v>437</v>
      </c>
      <c r="DLK66" s="1015" t="s">
        <v>437</v>
      </c>
      <c r="DLM66" s="1015" t="s">
        <v>437</v>
      </c>
      <c r="DLO66" s="1015" t="s">
        <v>437</v>
      </c>
      <c r="DLQ66" s="1015" t="s">
        <v>437</v>
      </c>
      <c r="DLS66" s="1015" t="s">
        <v>437</v>
      </c>
      <c r="DLU66" s="1015" t="s">
        <v>437</v>
      </c>
      <c r="DLW66" s="1015" t="s">
        <v>437</v>
      </c>
      <c r="DLY66" s="1015" t="s">
        <v>437</v>
      </c>
      <c r="DMA66" s="1015" t="s">
        <v>437</v>
      </c>
      <c r="DMC66" s="1015" t="s">
        <v>437</v>
      </c>
      <c r="DME66" s="1015" t="s">
        <v>437</v>
      </c>
      <c r="DMG66" s="1015" t="s">
        <v>437</v>
      </c>
      <c r="DMI66" s="1015" t="s">
        <v>437</v>
      </c>
      <c r="DMK66" s="1015" t="s">
        <v>437</v>
      </c>
      <c r="DMM66" s="1015" t="s">
        <v>437</v>
      </c>
      <c r="DMO66" s="1015" t="s">
        <v>437</v>
      </c>
      <c r="DMQ66" s="1015" t="s">
        <v>437</v>
      </c>
      <c r="DMS66" s="1015" t="s">
        <v>437</v>
      </c>
      <c r="DMU66" s="1015" t="s">
        <v>437</v>
      </c>
      <c r="DMW66" s="1015" t="s">
        <v>437</v>
      </c>
      <c r="DMY66" s="1015" t="s">
        <v>437</v>
      </c>
      <c r="DNA66" s="1015" t="s">
        <v>437</v>
      </c>
      <c r="DNC66" s="1015" t="s">
        <v>437</v>
      </c>
      <c r="DNE66" s="1015" t="s">
        <v>437</v>
      </c>
      <c r="DNG66" s="1015" t="s">
        <v>437</v>
      </c>
      <c r="DNI66" s="1015" t="s">
        <v>437</v>
      </c>
      <c r="DNK66" s="1015" t="s">
        <v>437</v>
      </c>
      <c r="DNM66" s="1015" t="s">
        <v>437</v>
      </c>
      <c r="DNO66" s="1015" t="s">
        <v>437</v>
      </c>
      <c r="DNQ66" s="1015" t="s">
        <v>437</v>
      </c>
      <c r="DNS66" s="1015" t="s">
        <v>437</v>
      </c>
      <c r="DNU66" s="1015" t="s">
        <v>437</v>
      </c>
      <c r="DNW66" s="1015" t="s">
        <v>437</v>
      </c>
      <c r="DNY66" s="1015" t="s">
        <v>437</v>
      </c>
      <c r="DOA66" s="1015" t="s">
        <v>437</v>
      </c>
      <c r="DOC66" s="1015" t="s">
        <v>437</v>
      </c>
      <c r="DOE66" s="1015" t="s">
        <v>437</v>
      </c>
      <c r="DOG66" s="1015" t="s">
        <v>437</v>
      </c>
      <c r="DOI66" s="1015" t="s">
        <v>437</v>
      </c>
      <c r="DOK66" s="1015" t="s">
        <v>437</v>
      </c>
      <c r="DOM66" s="1015" t="s">
        <v>437</v>
      </c>
      <c r="DOO66" s="1015" t="s">
        <v>437</v>
      </c>
      <c r="DOQ66" s="1015" t="s">
        <v>437</v>
      </c>
      <c r="DOS66" s="1015" t="s">
        <v>437</v>
      </c>
      <c r="DOU66" s="1015" t="s">
        <v>437</v>
      </c>
      <c r="DOW66" s="1015" t="s">
        <v>437</v>
      </c>
      <c r="DOY66" s="1015" t="s">
        <v>437</v>
      </c>
      <c r="DPA66" s="1015" t="s">
        <v>437</v>
      </c>
      <c r="DPC66" s="1015" t="s">
        <v>437</v>
      </c>
      <c r="DPE66" s="1015" t="s">
        <v>437</v>
      </c>
      <c r="DPG66" s="1015" t="s">
        <v>437</v>
      </c>
      <c r="DPI66" s="1015" t="s">
        <v>437</v>
      </c>
      <c r="DPK66" s="1015" t="s">
        <v>437</v>
      </c>
      <c r="DPM66" s="1015" t="s">
        <v>437</v>
      </c>
      <c r="DPO66" s="1015" t="s">
        <v>437</v>
      </c>
      <c r="DPQ66" s="1015" t="s">
        <v>437</v>
      </c>
      <c r="DPS66" s="1015" t="s">
        <v>437</v>
      </c>
      <c r="DPU66" s="1015" t="s">
        <v>437</v>
      </c>
      <c r="DPW66" s="1015" t="s">
        <v>437</v>
      </c>
      <c r="DPY66" s="1015" t="s">
        <v>437</v>
      </c>
      <c r="DQA66" s="1015" t="s">
        <v>437</v>
      </c>
      <c r="DQC66" s="1015" t="s">
        <v>437</v>
      </c>
      <c r="DQE66" s="1015" t="s">
        <v>437</v>
      </c>
      <c r="DQG66" s="1015" t="s">
        <v>437</v>
      </c>
      <c r="DQI66" s="1015" t="s">
        <v>437</v>
      </c>
      <c r="DQK66" s="1015" t="s">
        <v>437</v>
      </c>
      <c r="DQM66" s="1015" t="s">
        <v>437</v>
      </c>
      <c r="DQO66" s="1015" t="s">
        <v>437</v>
      </c>
      <c r="DQQ66" s="1015" t="s">
        <v>437</v>
      </c>
      <c r="DQS66" s="1015" t="s">
        <v>437</v>
      </c>
      <c r="DQU66" s="1015" t="s">
        <v>437</v>
      </c>
      <c r="DQW66" s="1015" t="s">
        <v>437</v>
      </c>
      <c r="DQY66" s="1015" t="s">
        <v>437</v>
      </c>
      <c r="DRA66" s="1015" t="s">
        <v>437</v>
      </c>
      <c r="DRC66" s="1015" t="s">
        <v>437</v>
      </c>
      <c r="DRE66" s="1015" t="s">
        <v>437</v>
      </c>
      <c r="DRG66" s="1015" t="s">
        <v>437</v>
      </c>
      <c r="DRI66" s="1015" t="s">
        <v>437</v>
      </c>
      <c r="DRK66" s="1015" t="s">
        <v>437</v>
      </c>
      <c r="DRM66" s="1015" t="s">
        <v>437</v>
      </c>
      <c r="DRO66" s="1015" t="s">
        <v>437</v>
      </c>
      <c r="DRQ66" s="1015" t="s">
        <v>437</v>
      </c>
      <c r="DRS66" s="1015" t="s">
        <v>437</v>
      </c>
      <c r="DRU66" s="1015" t="s">
        <v>437</v>
      </c>
      <c r="DRW66" s="1015" t="s">
        <v>437</v>
      </c>
      <c r="DRY66" s="1015" t="s">
        <v>437</v>
      </c>
      <c r="DSA66" s="1015" t="s">
        <v>437</v>
      </c>
      <c r="DSC66" s="1015" t="s">
        <v>437</v>
      </c>
      <c r="DSE66" s="1015" t="s">
        <v>437</v>
      </c>
      <c r="DSG66" s="1015" t="s">
        <v>437</v>
      </c>
      <c r="DSI66" s="1015" t="s">
        <v>437</v>
      </c>
      <c r="DSK66" s="1015" t="s">
        <v>437</v>
      </c>
      <c r="DSM66" s="1015" t="s">
        <v>437</v>
      </c>
      <c r="DSO66" s="1015" t="s">
        <v>437</v>
      </c>
      <c r="DSQ66" s="1015" t="s">
        <v>437</v>
      </c>
      <c r="DSS66" s="1015" t="s">
        <v>437</v>
      </c>
      <c r="DSU66" s="1015" t="s">
        <v>437</v>
      </c>
      <c r="DSW66" s="1015" t="s">
        <v>437</v>
      </c>
      <c r="DSY66" s="1015" t="s">
        <v>437</v>
      </c>
      <c r="DTA66" s="1015" t="s">
        <v>437</v>
      </c>
      <c r="DTC66" s="1015" t="s">
        <v>437</v>
      </c>
      <c r="DTE66" s="1015" t="s">
        <v>437</v>
      </c>
      <c r="DTG66" s="1015" t="s">
        <v>437</v>
      </c>
      <c r="DTI66" s="1015" t="s">
        <v>437</v>
      </c>
      <c r="DTK66" s="1015" t="s">
        <v>437</v>
      </c>
      <c r="DTM66" s="1015" t="s">
        <v>437</v>
      </c>
      <c r="DTO66" s="1015" t="s">
        <v>437</v>
      </c>
      <c r="DTQ66" s="1015" t="s">
        <v>437</v>
      </c>
      <c r="DTS66" s="1015" t="s">
        <v>437</v>
      </c>
      <c r="DTU66" s="1015" t="s">
        <v>437</v>
      </c>
      <c r="DTW66" s="1015" t="s">
        <v>437</v>
      </c>
      <c r="DTY66" s="1015" t="s">
        <v>437</v>
      </c>
      <c r="DUA66" s="1015" t="s">
        <v>437</v>
      </c>
      <c r="DUC66" s="1015" t="s">
        <v>437</v>
      </c>
      <c r="DUE66" s="1015" t="s">
        <v>437</v>
      </c>
      <c r="DUG66" s="1015" t="s">
        <v>437</v>
      </c>
      <c r="DUI66" s="1015" t="s">
        <v>437</v>
      </c>
      <c r="DUK66" s="1015" t="s">
        <v>437</v>
      </c>
      <c r="DUM66" s="1015" t="s">
        <v>437</v>
      </c>
      <c r="DUO66" s="1015" t="s">
        <v>437</v>
      </c>
      <c r="DUQ66" s="1015" t="s">
        <v>437</v>
      </c>
      <c r="DUS66" s="1015" t="s">
        <v>437</v>
      </c>
      <c r="DUU66" s="1015" t="s">
        <v>437</v>
      </c>
      <c r="DUW66" s="1015" t="s">
        <v>437</v>
      </c>
      <c r="DUY66" s="1015" t="s">
        <v>437</v>
      </c>
      <c r="DVA66" s="1015" t="s">
        <v>437</v>
      </c>
      <c r="DVC66" s="1015" t="s">
        <v>437</v>
      </c>
      <c r="DVE66" s="1015" t="s">
        <v>437</v>
      </c>
      <c r="DVG66" s="1015" t="s">
        <v>437</v>
      </c>
      <c r="DVI66" s="1015" t="s">
        <v>437</v>
      </c>
      <c r="DVK66" s="1015" t="s">
        <v>437</v>
      </c>
      <c r="DVM66" s="1015" t="s">
        <v>437</v>
      </c>
      <c r="DVO66" s="1015" t="s">
        <v>437</v>
      </c>
      <c r="DVQ66" s="1015" t="s">
        <v>437</v>
      </c>
      <c r="DVS66" s="1015" t="s">
        <v>437</v>
      </c>
      <c r="DVU66" s="1015" t="s">
        <v>437</v>
      </c>
      <c r="DVW66" s="1015" t="s">
        <v>437</v>
      </c>
      <c r="DVY66" s="1015" t="s">
        <v>437</v>
      </c>
      <c r="DWA66" s="1015" t="s">
        <v>437</v>
      </c>
      <c r="DWC66" s="1015" t="s">
        <v>437</v>
      </c>
      <c r="DWE66" s="1015" t="s">
        <v>437</v>
      </c>
      <c r="DWG66" s="1015" t="s">
        <v>437</v>
      </c>
      <c r="DWI66" s="1015" t="s">
        <v>437</v>
      </c>
      <c r="DWK66" s="1015" t="s">
        <v>437</v>
      </c>
      <c r="DWM66" s="1015" t="s">
        <v>437</v>
      </c>
      <c r="DWO66" s="1015" t="s">
        <v>437</v>
      </c>
      <c r="DWQ66" s="1015" t="s">
        <v>437</v>
      </c>
      <c r="DWS66" s="1015" t="s">
        <v>437</v>
      </c>
      <c r="DWU66" s="1015" t="s">
        <v>437</v>
      </c>
      <c r="DWW66" s="1015" t="s">
        <v>437</v>
      </c>
      <c r="DWY66" s="1015" t="s">
        <v>437</v>
      </c>
      <c r="DXA66" s="1015" t="s">
        <v>437</v>
      </c>
      <c r="DXC66" s="1015" t="s">
        <v>437</v>
      </c>
      <c r="DXE66" s="1015" t="s">
        <v>437</v>
      </c>
      <c r="DXG66" s="1015" t="s">
        <v>437</v>
      </c>
      <c r="DXI66" s="1015" t="s">
        <v>437</v>
      </c>
      <c r="DXK66" s="1015" t="s">
        <v>437</v>
      </c>
      <c r="DXM66" s="1015" t="s">
        <v>437</v>
      </c>
      <c r="DXO66" s="1015" t="s">
        <v>437</v>
      </c>
      <c r="DXQ66" s="1015" t="s">
        <v>437</v>
      </c>
      <c r="DXS66" s="1015" t="s">
        <v>437</v>
      </c>
      <c r="DXU66" s="1015" t="s">
        <v>437</v>
      </c>
      <c r="DXW66" s="1015" t="s">
        <v>437</v>
      </c>
      <c r="DXY66" s="1015" t="s">
        <v>437</v>
      </c>
      <c r="DYA66" s="1015" t="s">
        <v>437</v>
      </c>
      <c r="DYC66" s="1015" t="s">
        <v>437</v>
      </c>
      <c r="DYE66" s="1015" t="s">
        <v>437</v>
      </c>
      <c r="DYG66" s="1015" t="s">
        <v>437</v>
      </c>
      <c r="DYI66" s="1015" t="s">
        <v>437</v>
      </c>
      <c r="DYK66" s="1015" t="s">
        <v>437</v>
      </c>
      <c r="DYM66" s="1015" t="s">
        <v>437</v>
      </c>
      <c r="DYO66" s="1015" t="s">
        <v>437</v>
      </c>
      <c r="DYQ66" s="1015" t="s">
        <v>437</v>
      </c>
      <c r="DYS66" s="1015" t="s">
        <v>437</v>
      </c>
      <c r="DYU66" s="1015" t="s">
        <v>437</v>
      </c>
      <c r="DYW66" s="1015" t="s">
        <v>437</v>
      </c>
      <c r="DYY66" s="1015" t="s">
        <v>437</v>
      </c>
      <c r="DZA66" s="1015" t="s">
        <v>437</v>
      </c>
      <c r="DZC66" s="1015" t="s">
        <v>437</v>
      </c>
      <c r="DZE66" s="1015" t="s">
        <v>437</v>
      </c>
      <c r="DZG66" s="1015" t="s">
        <v>437</v>
      </c>
      <c r="DZI66" s="1015" t="s">
        <v>437</v>
      </c>
      <c r="DZK66" s="1015" t="s">
        <v>437</v>
      </c>
      <c r="DZM66" s="1015" t="s">
        <v>437</v>
      </c>
      <c r="DZO66" s="1015" t="s">
        <v>437</v>
      </c>
      <c r="DZQ66" s="1015" t="s">
        <v>437</v>
      </c>
      <c r="DZS66" s="1015" t="s">
        <v>437</v>
      </c>
      <c r="DZU66" s="1015" t="s">
        <v>437</v>
      </c>
      <c r="DZW66" s="1015" t="s">
        <v>437</v>
      </c>
      <c r="DZY66" s="1015" t="s">
        <v>437</v>
      </c>
      <c r="EAA66" s="1015" t="s">
        <v>437</v>
      </c>
      <c r="EAC66" s="1015" t="s">
        <v>437</v>
      </c>
      <c r="EAE66" s="1015" t="s">
        <v>437</v>
      </c>
      <c r="EAG66" s="1015" t="s">
        <v>437</v>
      </c>
      <c r="EAI66" s="1015" t="s">
        <v>437</v>
      </c>
      <c r="EAK66" s="1015" t="s">
        <v>437</v>
      </c>
      <c r="EAM66" s="1015" t="s">
        <v>437</v>
      </c>
      <c r="EAO66" s="1015" t="s">
        <v>437</v>
      </c>
      <c r="EAQ66" s="1015" t="s">
        <v>437</v>
      </c>
      <c r="EAS66" s="1015" t="s">
        <v>437</v>
      </c>
      <c r="EAU66" s="1015" t="s">
        <v>437</v>
      </c>
      <c r="EAW66" s="1015" t="s">
        <v>437</v>
      </c>
      <c r="EAY66" s="1015" t="s">
        <v>437</v>
      </c>
      <c r="EBA66" s="1015" t="s">
        <v>437</v>
      </c>
      <c r="EBC66" s="1015" t="s">
        <v>437</v>
      </c>
      <c r="EBE66" s="1015" t="s">
        <v>437</v>
      </c>
      <c r="EBG66" s="1015" t="s">
        <v>437</v>
      </c>
      <c r="EBI66" s="1015" t="s">
        <v>437</v>
      </c>
      <c r="EBK66" s="1015" t="s">
        <v>437</v>
      </c>
      <c r="EBM66" s="1015" t="s">
        <v>437</v>
      </c>
      <c r="EBO66" s="1015" t="s">
        <v>437</v>
      </c>
      <c r="EBQ66" s="1015" t="s">
        <v>437</v>
      </c>
      <c r="EBS66" s="1015" t="s">
        <v>437</v>
      </c>
      <c r="EBU66" s="1015" t="s">
        <v>437</v>
      </c>
      <c r="EBW66" s="1015" t="s">
        <v>437</v>
      </c>
      <c r="EBY66" s="1015" t="s">
        <v>437</v>
      </c>
      <c r="ECA66" s="1015" t="s">
        <v>437</v>
      </c>
      <c r="ECC66" s="1015" t="s">
        <v>437</v>
      </c>
      <c r="ECE66" s="1015" t="s">
        <v>437</v>
      </c>
      <c r="ECG66" s="1015" t="s">
        <v>437</v>
      </c>
      <c r="ECI66" s="1015" t="s">
        <v>437</v>
      </c>
      <c r="ECK66" s="1015" t="s">
        <v>437</v>
      </c>
      <c r="ECM66" s="1015" t="s">
        <v>437</v>
      </c>
      <c r="ECO66" s="1015" t="s">
        <v>437</v>
      </c>
      <c r="ECQ66" s="1015" t="s">
        <v>437</v>
      </c>
      <c r="ECS66" s="1015" t="s">
        <v>437</v>
      </c>
      <c r="ECU66" s="1015" t="s">
        <v>437</v>
      </c>
      <c r="ECW66" s="1015" t="s">
        <v>437</v>
      </c>
      <c r="ECY66" s="1015" t="s">
        <v>437</v>
      </c>
      <c r="EDA66" s="1015" t="s">
        <v>437</v>
      </c>
      <c r="EDC66" s="1015" t="s">
        <v>437</v>
      </c>
      <c r="EDE66" s="1015" t="s">
        <v>437</v>
      </c>
      <c r="EDG66" s="1015" t="s">
        <v>437</v>
      </c>
      <c r="EDI66" s="1015" t="s">
        <v>437</v>
      </c>
      <c r="EDK66" s="1015" t="s">
        <v>437</v>
      </c>
      <c r="EDM66" s="1015" t="s">
        <v>437</v>
      </c>
      <c r="EDO66" s="1015" t="s">
        <v>437</v>
      </c>
      <c r="EDQ66" s="1015" t="s">
        <v>437</v>
      </c>
      <c r="EDS66" s="1015" t="s">
        <v>437</v>
      </c>
      <c r="EDU66" s="1015" t="s">
        <v>437</v>
      </c>
      <c r="EDW66" s="1015" t="s">
        <v>437</v>
      </c>
      <c r="EDY66" s="1015" t="s">
        <v>437</v>
      </c>
      <c r="EEA66" s="1015" t="s">
        <v>437</v>
      </c>
      <c r="EEC66" s="1015" t="s">
        <v>437</v>
      </c>
      <c r="EEE66" s="1015" t="s">
        <v>437</v>
      </c>
      <c r="EEG66" s="1015" t="s">
        <v>437</v>
      </c>
      <c r="EEI66" s="1015" t="s">
        <v>437</v>
      </c>
      <c r="EEK66" s="1015" t="s">
        <v>437</v>
      </c>
      <c r="EEM66" s="1015" t="s">
        <v>437</v>
      </c>
      <c r="EEO66" s="1015" t="s">
        <v>437</v>
      </c>
      <c r="EEQ66" s="1015" t="s">
        <v>437</v>
      </c>
      <c r="EES66" s="1015" t="s">
        <v>437</v>
      </c>
      <c r="EEU66" s="1015" t="s">
        <v>437</v>
      </c>
      <c r="EEW66" s="1015" t="s">
        <v>437</v>
      </c>
      <c r="EEY66" s="1015" t="s">
        <v>437</v>
      </c>
      <c r="EFA66" s="1015" t="s">
        <v>437</v>
      </c>
      <c r="EFC66" s="1015" t="s">
        <v>437</v>
      </c>
      <c r="EFE66" s="1015" t="s">
        <v>437</v>
      </c>
      <c r="EFG66" s="1015" t="s">
        <v>437</v>
      </c>
      <c r="EFI66" s="1015" t="s">
        <v>437</v>
      </c>
      <c r="EFK66" s="1015" t="s">
        <v>437</v>
      </c>
      <c r="EFM66" s="1015" t="s">
        <v>437</v>
      </c>
      <c r="EFO66" s="1015" t="s">
        <v>437</v>
      </c>
      <c r="EFQ66" s="1015" t="s">
        <v>437</v>
      </c>
      <c r="EFS66" s="1015" t="s">
        <v>437</v>
      </c>
      <c r="EFU66" s="1015" t="s">
        <v>437</v>
      </c>
      <c r="EFW66" s="1015" t="s">
        <v>437</v>
      </c>
      <c r="EFY66" s="1015" t="s">
        <v>437</v>
      </c>
      <c r="EGA66" s="1015" t="s">
        <v>437</v>
      </c>
      <c r="EGC66" s="1015" t="s">
        <v>437</v>
      </c>
      <c r="EGE66" s="1015" t="s">
        <v>437</v>
      </c>
      <c r="EGG66" s="1015" t="s">
        <v>437</v>
      </c>
      <c r="EGI66" s="1015" t="s">
        <v>437</v>
      </c>
      <c r="EGK66" s="1015" t="s">
        <v>437</v>
      </c>
      <c r="EGM66" s="1015" t="s">
        <v>437</v>
      </c>
      <c r="EGO66" s="1015" t="s">
        <v>437</v>
      </c>
      <c r="EGQ66" s="1015" t="s">
        <v>437</v>
      </c>
      <c r="EGS66" s="1015" t="s">
        <v>437</v>
      </c>
      <c r="EGU66" s="1015" t="s">
        <v>437</v>
      </c>
      <c r="EGW66" s="1015" t="s">
        <v>437</v>
      </c>
      <c r="EGY66" s="1015" t="s">
        <v>437</v>
      </c>
      <c r="EHA66" s="1015" t="s">
        <v>437</v>
      </c>
      <c r="EHC66" s="1015" t="s">
        <v>437</v>
      </c>
      <c r="EHE66" s="1015" t="s">
        <v>437</v>
      </c>
      <c r="EHG66" s="1015" t="s">
        <v>437</v>
      </c>
      <c r="EHI66" s="1015" t="s">
        <v>437</v>
      </c>
      <c r="EHK66" s="1015" t="s">
        <v>437</v>
      </c>
      <c r="EHM66" s="1015" t="s">
        <v>437</v>
      </c>
      <c r="EHO66" s="1015" t="s">
        <v>437</v>
      </c>
      <c r="EHQ66" s="1015" t="s">
        <v>437</v>
      </c>
      <c r="EHS66" s="1015" t="s">
        <v>437</v>
      </c>
      <c r="EHU66" s="1015" t="s">
        <v>437</v>
      </c>
      <c r="EHW66" s="1015" t="s">
        <v>437</v>
      </c>
      <c r="EHY66" s="1015" t="s">
        <v>437</v>
      </c>
      <c r="EIA66" s="1015" t="s">
        <v>437</v>
      </c>
      <c r="EIC66" s="1015" t="s">
        <v>437</v>
      </c>
      <c r="EIE66" s="1015" t="s">
        <v>437</v>
      </c>
      <c r="EIG66" s="1015" t="s">
        <v>437</v>
      </c>
      <c r="EII66" s="1015" t="s">
        <v>437</v>
      </c>
      <c r="EIK66" s="1015" t="s">
        <v>437</v>
      </c>
      <c r="EIM66" s="1015" t="s">
        <v>437</v>
      </c>
      <c r="EIO66" s="1015" t="s">
        <v>437</v>
      </c>
      <c r="EIQ66" s="1015" t="s">
        <v>437</v>
      </c>
      <c r="EIS66" s="1015" t="s">
        <v>437</v>
      </c>
      <c r="EIU66" s="1015" t="s">
        <v>437</v>
      </c>
      <c r="EIW66" s="1015" t="s">
        <v>437</v>
      </c>
      <c r="EIY66" s="1015" t="s">
        <v>437</v>
      </c>
      <c r="EJA66" s="1015" t="s">
        <v>437</v>
      </c>
      <c r="EJC66" s="1015" t="s">
        <v>437</v>
      </c>
      <c r="EJE66" s="1015" t="s">
        <v>437</v>
      </c>
      <c r="EJG66" s="1015" t="s">
        <v>437</v>
      </c>
      <c r="EJI66" s="1015" t="s">
        <v>437</v>
      </c>
      <c r="EJK66" s="1015" t="s">
        <v>437</v>
      </c>
      <c r="EJM66" s="1015" t="s">
        <v>437</v>
      </c>
      <c r="EJO66" s="1015" t="s">
        <v>437</v>
      </c>
      <c r="EJQ66" s="1015" t="s">
        <v>437</v>
      </c>
      <c r="EJS66" s="1015" t="s">
        <v>437</v>
      </c>
      <c r="EJU66" s="1015" t="s">
        <v>437</v>
      </c>
      <c r="EJW66" s="1015" t="s">
        <v>437</v>
      </c>
      <c r="EJY66" s="1015" t="s">
        <v>437</v>
      </c>
      <c r="EKA66" s="1015" t="s">
        <v>437</v>
      </c>
      <c r="EKC66" s="1015" t="s">
        <v>437</v>
      </c>
      <c r="EKE66" s="1015" t="s">
        <v>437</v>
      </c>
      <c r="EKG66" s="1015" t="s">
        <v>437</v>
      </c>
      <c r="EKI66" s="1015" t="s">
        <v>437</v>
      </c>
      <c r="EKK66" s="1015" t="s">
        <v>437</v>
      </c>
      <c r="EKM66" s="1015" t="s">
        <v>437</v>
      </c>
      <c r="EKO66" s="1015" t="s">
        <v>437</v>
      </c>
      <c r="EKQ66" s="1015" t="s">
        <v>437</v>
      </c>
      <c r="EKS66" s="1015" t="s">
        <v>437</v>
      </c>
      <c r="EKU66" s="1015" t="s">
        <v>437</v>
      </c>
      <c r="EKW66" s="1015" t="s">
        <v>437</v>
      </c>
      <c r="EKY66" s="1015" t="s">
        <v>437</v>
      </c>
      <c r="ELA66" s="1015" t="s">
        <v>437</v>
      </c>
      <c r="ELC66" s="1015" t="s">
        <v>437</v>
      </c>
      <c r="ELE66" s="1015" t="s">
        <v>437</v>
      </c>
      <c r="ELG66" s="1015" t="s">
        <v>437</v>
      </c>
      <c r="ELI66" s="1015" t="s">
        <v>437</v>
      </c>
      <c r="ELK66" s="1015" t="s">
        <v>437</v>
      </c>
      <c r="ELM66" s="1015" t="s">
        <v>437</v>
      </c>
      <c r="ELO66" s="1015" t="s">
        <v>437</v>
      </c>
      <c r="ELQ66" s="1015" t="s">
        <v>437</v>
      </c>
      <c r="ELS66" s="1015" t="s">
        <v>437</v>
      </c>
      <c r="ELU66" s="1015" t="s">
        <v>437</v>
      </c>
      <c r="ELW66" s="1015" t="s">
        <v>437</v>
      </c>
      <c r="ELY66" s="1015" t="s">
        <v>437</v>
      </c>
      <c r="EMA66" s="1015" t="s">
        <v>437</v>
      </c>
      <c r="EMC66" s="1015" t="s">
        <v>437</v>
      </c>
      <c r="EME66" s="1015" t="s">
        <v>437</v>
      </c>
      <c r="EMG66" s="1015" t="s">
        <v>437</v>
      </c>
      <c r="EMI66" s="1015" t="s">
        <v>437</v>
      </c>
      <c r="EMK66" s="1015" t="s">
        <v>437</v>
      </c>
      <c r="EMM66" s="1015" t="s">
        <v>437</v>
      </c>
      <c r="EMO66" s="1015" t="s">
        <v>437</v>
      </c>
      <c r="EMQ66" s="1015" t="s">
        <v>437</v>
      </c>
      <c r="EMS66" s="1015" t="s">
        <v>437</v>
      </c>
      <c r="EMU66" s="1015" t="s">
        <v>437</v>
      </c>
      <c r="EMW66" s="1015" t="s">
        <v>437</v>
      </c>
      <c r="EMY66" s="1015" t="s">
        <v>437</v>
      </c>
      <c r="ENA66" s="1015" t="s">
        <v>437</v>
      </c>
      <c r="ENC66" s="1015" t="s">
        <v>437</v>
      </c>
      <c r="ENE66" s="1015" t="s">
        <v>437</v>
      </c>
      <c r="ENG66" s="1015" t="s">
        <v>437</v>
      </c>
      <c r="ENI66" s="1015" t="s">
        <v>437</v>
      </c>
      <c r="ENK66" s="1015" t="s">
        <v>437</v>
      </c>
      <c r="ENM66" s="1015" t="s">
        <v>437</v>
      </c>
      <c r="ENO66" s="1015" t="s">
        <v>437</v>
      </c>
      <c r="ENQ66" s="1015" t="s">
        <v>437</v>
      </c>
      <c r="ENS66" s="1015" t="s">
        <v>437</v>
      </c>
      <c r="ENU66" s="1015" t="s">
        <v>437</v>
      </c>
      <c r="ENW66" s="1015" t="s">
        <v>437</v>
      </c>
      <c r="ENY66" s="1015" t="s">
        <v>437</v>
      </c>
      <c r="EOA66" s="1015" t="s">
        <v>437</v>
      </c>
      <c r="EOC66" s="1015" t="s">
        <v>437</v>
      </c>
      <c r="EOE66" s="1015" t="s">
        <v>437</v>
      </c>
      <c r="EOG66" s="1015" t="s">
        <v>437</v>
      </c>
      <c r="EOI66" s="1015" t="s">
        <v>437</v>
      </c>
      <c r="EOK66" s="1015" t="s">
        <v>437</v>
      </c>
      <c r="EOM66" s="1015" t="s">
        <v>437</v>
      </c>
      <c r="EOO66" s="1015" t="s">
        <v>437</v>
      </c>
      <c r="EOQ66" s="1015" t="s">
        <v>437</v>
      </c>
      <c r="EOS66" s="1015" t="s">
        <v>437</v>
      </c>
      <c r="EOU66" s="1015" t="s">
        <v>437</v>
      </c>
      <c r="EOW66" s="1015" t="s">
        <v>437</v>
      </c>
      <c r="EOY66" s="1015" t="s">
        <v>437</v>
      </c>
      <c r="EPA66" s="1015" t="s">
        <v>437</v>
      </c>
      <c r="EPC66" s="1015" t="s">
        <v>437</v>
      </c>
      <c r="EPE66" s="1015" t="s">
        <v>437</v>
      </c>
      <c r="EPG66" s="1015" t="s">
        <v>437</v>
      </c>
      <c r="EPI66" s="1015" t="s">
        <v>437</v>
      </c>
      <c r="EPK66" s="1015" t="s">
        <v>437</v>
      </c>
      <c r="EPM66" s="1015" t="s">
        <v>437</v>
      </c>
      <c r="EPO66" s="1015" t="s">
        <v>437</v>
      </c>
      <c r="EPQ66" s="1015" t="s">
        <v>437</v>
      </c>
      <c r="EPS66" s="1015" t="s">
        <v>437</v>
      </c>
      <c r="EPU66" s="1015" t="s">
        <v>437</v>
      </c>
      <c r="EPW66" s="1015" t="s">
        <v>437</v>
      </c>
      <c r="EPY66" s="1015" t="s">
        <v>437</v>
      </c>
      <c r="EQA66" s="1015" t="s">
        <v>437</v>
      </c>
      <c r="EQC66" s="1015" t="s">
        <v>437</v>
      </c>
      <c r="EQE66" s="1015" t="s">
        <v>437</v>
      </c>
      <c r="EQG66" s="1015" t="s">
        <v>437</v>
      </c>
      <c r="EQI66" s="1015" t="s">
        <v>437</v>
      </c>
      <c r="EQK66" s="1015" t="s">
        <v>437</v>
      </c>
      <c r="EQM66" s="1015" t="s">
        <v>437</v>
      </c>
      <c r="EQO66" s="1015" t="s">
        <v>437</v>
      </c>
      <c r="EQQ66" s="1015" t="s">
        <v>437</v>
      </c>
      <c r="EQS66" s="1015" t="s">
        <v>437</v>
      </c>
      <c r="EQU66" s="1015" t="s">
        <v>437</v>
      </c>
      <c r="EQW66" s="1015" t="s">
        <v>437</v>
      </c>
      <c r="EQY66" s="1015" t="s">
        <v>437</v>
      </c>
      <c r="ERA66" s="1015" t="s">
        <v>437</v>
      </c>
      <c r="ERC66" s="1015" t="s">
        <v>437</v>
      </c>
      <c r="ERE66" s="1015" t="s">
        <v>437</v>
      </c>
      <c r="ERG66" s="1015" t="s">
        <v>437</v>
      </c>
      <c r="ERI66" s="1015" t="s">
        <v>437</v>
      </c>
      <c r="ERK66" s="1015" t="s">
        <v>437</v>
      </c>
      <c r="ERM66" s="1015" t="s">
        <v>437</v>
      </c>
      <c r="ERO66" s="1015" t="s">
        <v>437</v>
      </c>
      <c r="ERQ66" s="1015" t="s">
        <v>437</v>
      </c>
      <c r="ERS66" s="1015" t="s">
        <v>437</v>
      </c>
      <c r="ERU66" s="1015" t="s">
        <v>437</v>
      </c>
      <c r="ERW66" s="1015" t="s">
        <v>437</v>
      </c>
      <c r="ERY66" s="1015" t="s">
        <v>437</v>
      </c>
      <c r="ESA66" s="1015" t="s">
        <v>437</v>
      </c>
      <c r="ESC66" s="1015" t="s">
        <v>437</v>
      </c>
      <c r="ESE66" s="1015" t="s">
        <v>437</v>
      </c>
      <c r="ESG66" s="1015" t="s">
        <v>437</v>
      </c>
      <c r="ESI66" s="1015" t="s">
        <v>437</v>
      </c>
      <c r="ESK66" s="1015" t="s">
        <v>437</v>
      </c>
      <c r="ESM66" s="1015" t="s">
        <v>437</v>
      </c>
      <c r="ESO66" s="1015" t="s">
        <v>437</v>
      </c>
      <c r="ESQ66" s="1015" t="s">
        <v>437</v>
      </c>
      <c r="ESS66" s="1015" t="s">
        <v>437</v>
      </c>
      <c r="ESU66" s="1015" t="s">
        <v>437</v>
      </c>
      <c r="ESW66" s="1015" t="s">
        <v>437</v>
      </c>
      <c r="ESY66" s="1015" t="s">
        <v>437</v>
      </c>
      <c r="ETA66" s="1015" t="s">
        <v>437</v>
      </c>
      <c r="ETC66" s="1015" t="s">
        <v>437</v>
      </c>
      <c r="ETE66" s="1015" t="s">
        <v>437</v>
      </c>
      <c r="ETG66" s="1015" t="s">
        <v>437</v>
      </c>
      <c r="ETI66" s="1015" t="s">
        <v>437</v>
      </c>
      <c r="ETK66" s="1015" t="s">
        <v>437</v>
      </c>
      <c r="ETM66" s="1015" t="s">
        <v>437</v>
      </c>
      <c r="ETO66" s="1015" t="s">
        <v>437</v>
      </c>
      <c r="ETQ66" s="1015" t="s">
        <v>437</v>
      </c>
      <c r="ETS66" s="1015" t="s">
        <v>437</v>
      </c>
      <c r="ETU66" s="1015" t="s">
        <v>437</v>
      </c>
      <c r="ETW66" s="1015" t="s">
        <v>437</v>
      </c>
      <c r="ETY66" s="1015" t="s">
        <v>437</v>
      </c>
      <c r="EUA66" s="1015" t="s">
        <v>437</v>
      </c>
      <c r="EUC66" s="1015" t="s">
        <v>437</v>
      </c>
      <c r="EUE66" s="1015" t="s">
        <v>437</v>
      </c>
      <c r="EUG66" s="1015" t="s">
        <v>437</v>
      </c>
      <c r="EUI66" s="1015" t="s">
        <v>437</v>
      </c>
      <c r="EUK66" s="1015" t="s">
        <v>437</v>
      </c>
      <c r="EUM66" s="1015" t="s">
        <v>437</v>
      </c>
      <c r="EUO66" s="1015" t="s">
        <v>437</v>
      </c>
      <c r="EUQ66" s="1015" t="s">
        <v>437</v>
      </c>
      <c r="EUS66" s="1015" t="s">
        <v>437</v>
      </c>
      <c r="EUU66" s="1015" t="s">
        <v>437</v>
      </c>
      <c r="EUW66" s="1015" t="s">
        <v>437</v>
      </c>
      <c r="EUY66" s="1015" t="s">
        <v>437</v>
      </c>
      <c r="EVA66" s="1015" t="s">
        <v>437</v>
      </c>
      <c r="EVC66" s="1015" t="s">
        <v>437</v>
      </c>
      <c r="EVE66" s="1015" t="s">
        <v>437</v>
      </c>
      <c r="EVG66" s="1015" t="s">
        <v>437</v>
      </c>
      <c r="EVI66" s="1015" t="s">
        <v>437</v>
      </c>
      <c r="EVK66" s="1015" t="s">
        <v>437</v>
      </c>
      <c r="EVM66" s="1015" t="s">
        <v>437</v>
      </c>
      <c r="EVO66" s="1015" t="s">
        <v>437</v>
      </c>
      <c r="EVQ66" s="1015" t="s">
        <v>437</v>
      </c>
      <c r="EVS66" s="1015" t="s">
        <v>437</v>
      </c>
      <c r="EVU66" s="1015" t="s">
        <v>437</v>
      </c>
      <c r="EVW66" s="1015" t="s">
        <v>437</v>
      </c>
      <c r="EVY66" s="1015" t="s">
        <v>437</v>
      </c>
      <c r="EWA66" s="1015" t="s">
        <v>437</v>
      </c>
      <c r="EWC66" s="1015" t="s">
        <v>437</v>
      </c>
      <c r="EWE66" s="1015" t="s">
        <v>437</v>
      </c>
      <c r="EWG66" s="1015" t="s">
        <v>437</v>
      </c>
      <c r="EWI66" s="1015" t="s">
        <v>437</v>
      </c>
      <c r="EWK66" s="1015" t="s">
        <v>437</v>
      </c>
      <c r="EWM66" s="1015" t="s">
        <v>437</v>
      </c>
      <c r="EWO66" s="1015" t="s">
        <v>437</v>
      </c>
      <c r="EWQ66" s="1015" t="s">
        <v>437</v>
      </c>
      <c r="EWS66" s="1015" t="s">
        <v>437</v>
      </c>
      <c r="EWU66" s="1015" t="s">
        <v>437</v>
      </c>
      <c r="EWW66" s="1015" t="s">
        <v>437</v>
      </c>
      <c r="EWY66" s="1015" t="s">
        <v>437</v>
      </c>
      <c r="EXA66" s="1015" t="s">
        <v>437</v>
      </c>
      <c r="EXC66" s="1015" t="s">
        <v>437</v>
      </c>
      <c r="EXE66" s="1015" t="s">
        <v>437</v>
      </c>
      <c r="EXG66" s="1015" t="s">
        <v>437</v>
      </c>
      <c r="EXI66" s="1015" t="s">
        <v>437</v>
      </c>
      <c r="EXK66" s="1015" t="s">
        <v>437</v>
      </c>
      <c r="EXM66" s="1015" t="s">
        <v>437</v>
      </c>
      <c r="EXO66" s="1015" t="s">
        <v>437</v>
      </c>
      <c r="EXQ66" s="1015" t="s">
        <v>437</v>
      </c>
      <c r="EXS66" s="1015" t="s">
        <v>437</v>
      </c>
      <c r="EXU66" s="1015" t="s">
        <v>437</v>
      </c>
      <c r="EXW66" s="1015" t="s">
        <v>437</v>
      </c>
      <c r="EXY66" s="1015" t="s">
        <v>437</v>
      </c>
      <c r="EYA66" s="1015" t="s">
        <v>437</v>
      </c>
      <c r="EYC66" s="1015" t="s">
        <v>437</v>
      </c>
      <c r="EYE66" s="1015" t="s">
        <v>437</v>
      </c>
      <c r="EYG66" s="1015" t="s">
        <v>437</v>
      </c>
      <c r="EYI66" s="1015" t="s">
        <v>437</v>
      </c>
      <c r="EYK66" s="1015" t="s">
        <v>437</v>
      </c>
      <c r="EYM66" s="1015" t="s">
        <v>437</v>
      </c>
      <c r="EYO66" s="1015" t="s">
        <v>437</v>
      </c>
      <c r="EYQ66" s="1015" t="s">
        <v>437</v>
      </c>
      <c r="EYS66" s="1015" t="s">
        <v>437</v>
      </c>
      <c r="EYU66" s="1015" t="s">
        <v>437</v>
      </c>
      <c r="EYW66" s="1015" t="s">
        <v>437</v>
      </c>
      <c r="EYY66" s="1015" t="s">
        <v>437</v>
      </c>
      <c r="EZA66" s="1015" t="s">
        <v>437</v>
      </c>
      <c r="EZC66" s="1015" t="s">
        <v>437</v>
      </c>
      <c r="EZE66" s="1015" t="s">
        <v>437</v>
      </c>
      <c r="EZG66" s="1015" t="s">
        <v>437</v>
      </c>
      <c r="EZI66" s="1015" t="s">
        <v>437</v>
      </c>
      <c r="EZK66" s="1015" t="s">
        <v>437</v>
      </c>
      <c r="EZM66" s="1015" t="s">
        <v>437</v>
      </c>
      <c r="EZO66" s="1015" t="s">
        <v>437</v>
      </c>
      <c r="EZQ66" s="1015" t="s">
        <v>437</v>
      </c>
      <c r="EZS66" s="1015" t="s">
        <v>437</v>
      </c>
      <c r="EZU66" s="1015" t="s">
        <v>437</v>
      </c>
      <c r="EZW66" s="1015" t="s">
        <v>437</v>
      </c>
      <c r="EZY66" s="1015" t="s">
        <v>437</v>
      </c>
      <c r="FAA66" s="1015" t="s">
        <v>437</v>
      </c>
      <c r="FAC66" s="1015" t="s">
        <v>437</v>
      </c>
      <c r="FAE66" s="1015" t="s">
        <v>437</v>
      </c>
      <c r="FAG66" s="1015" t="s">
        <v>437</v>
      </c>
      <c r="FAI66" s="1015" t="s">
        <v>437</v>
      </c>
      <c r="FAK66" s="1015" t="s">
        <v>437</v>
      </c>
      <c r="FAM66" s="1015" t="s">
        <v>437</v>
      </c>
      <c r="FAO66" s="1015" t="s">
        <v>437</v>
      </c>
      <c r="FAQ66" s="1015" t="s">
        <v>437</v>
      </c>
      <c r="FAS66" s="1015" t="s">
        <v>437</v>
      </c>
      <c r="FAU66" s="1015" t="s">
        <v>437</v>
      </c>
      <c r="FAW66" s="1015" t="s">
        <v>437</v>
      </c>
      <c r="FAY66" s="1015" t="s">
        <v>437</v>
      </c>
      <c r="FBA66" s="1015" t="s">
        <v>437</v>
      </c>
      <c r="FBC66" s="1015" t="s">
        <v>437</v>
      </c>
      <c r="FBE66" s="1015" t="s">
        <v>437</v>
      </c>
      <c r="FBG66" s="1015" t="s">
        <v>437</v>
      </c>
      <c r="FBI66" s="1015" t="s">
        <v>437</v>
      </c>
      <c r="FBK66" s="1015" t="s">
        <v>437</v>
      </c>
      <c r="FBM66" s="1015" t="s">
        <v>437</v>
      </c>
      <c r="FBO66" s="1015" t="s">
        <v>437</v>
      </c>
      <c r="FBQ66" s="1015" t="s">
        <v>437</v>
      </c>
      <c r="FBS66" s="1015" t="s">
        <v>437</v>
      </c>
      <c r="FBU66" s="1015" t="s">
        <v>437</v>
      </c>
      <c r="FBW66" s="1015" t="s">
        <v>437</v>
      </c>
      <c r="FBY66" s="1015" t="s">
        <v>437</v>
      </c>
      <c r="FCA66" s="1015" t="s">
        <v>437</v>
      </c>
      <c r="FCC66" s="1015" t="s">
        <v>437</v>
      </c>
      <c r="FCE66" s="1015" t="s">
        <v>437</v>
      </c>
      <c r="FCG66" s="1015" t="s">
        <v>437</v>
      </c>
      <c r="FCI66" s="1015" t="s">
        <v>437</v>
      </c>
      <c r="FCK66" s="1015" t="s">
        <v>437</v>
      </c>
      <c r="FCM66" s="1015" t="s">
        <v>437</v>
      </c>
      <c r="FCO66" s="1015" t="s">
        <v>437</v>
      </c>
      <c r="FCQ66" s="1015" t="s">
        <v>437</v>
      </c>
      <c r="FCS66" s="1015" t="s">
        <v>437</v>
      </c>
      <c r="FCU66" s="1015" t="s">
        <v>437</v>
      </c>
      <c r="FCW66" s="1015" t="s">
        <v>437</v>
      </c>
      <c r="FCY66" s="1015" t="s">
        <v>437</v>
      </c>
      <c r="FDA66" s="1015" t="s">
        <v>437</v>
      </c>
      <c r="FDC66" s="1015" t="s">
        <v>437</v>
      </c>
      <c r="FDE66" s="1015" t="s">
        <v>437</v>
      </c>
      <c r="FDG66" s="1015" t="s">
        <v>437</v>
      </c>
      <c r="FDI66" s="1015" t="s">
        <v>437</v>
      </c>
      <c r="FDK66" s="1015" t="s">
        <v>437</v>
      </c>
      <c r="FDM66" s="1015" t="s">
        <v>437</v>
      </c>
      <c r="FDO66" s="1015" t="s">
        <v>437</v>
      </c>
      <c r="FDQ66" s="1015" t="s">
        <v>437</v>
      </c>
      <c r="FDS66" s="1015" t="s">
        <v>437</v>
      </c>
      <c r="FDU66" s="1015" t="s">
        <v>437</v>
      </c>
      <c r="FDW66" s="1015" t="s">
        <v>437</v>
      </c>
      <c r="FDY66" s="1015" t="s">
        <v>437</v>
      </c>
      <c r="FEA66" s="1015" t="s">
        <v>437</v>
      </c>
      <c r="FEC66" s="1015" t="s">
        <v>437</v>
      </c>
      <c r="FEE66" s="1015" t="s">
        <v>437</v>
      </c>
      <c r="FEG66" s="1015" t="s">
        <v>437</v>
      </c>
      <c r="FEI66" s="1015" t="s">
        <v>437</v>
      </c>
      <c r="FEK66" s="1015" t="s">
        <v>437</v>
      </c>
      <c r="FEM66" s="1015" t="s">
        <v>437</v>
      </c>
      <c r="FEO66" s="1015" t="s">
        <v>437</v>
      </c>
      <c r="FEQ66" s="1015" t="s">
        <v>437</v>
      </c>
      <c r="FES66" s="1015" t="s">
        <v>437</v>
      </c>
      <c r="FEU66" s="1015" t="s">
        <v>437</v>
      </c>
      <c r="FEW66" s="1015" t="s">
        <v>437</v>
      </c>
      <c r="FEY66" s="1015" t="s">
        <v>437</v>
      </c>
      <c r="FFA66" s="1015" t="s">
        <v>437</v>
      </c>
      <c r="FFC66" s="1015" t="s">
        <v>437</v>
      </c>
      <c r="FFE66" s="1015" t="s">
        <v>437</v>
      </c>
      <c r="FFG66" s="1015" t="s">
        <v>437</v>
      </c>
      <c r="FFI66" s="1015" t="s">
        <v>437</v>
      </c>
      <c r="FFK66" s="1015" t="s">
        <v>437</v>
      </c>
      <c r="FFM66" s="1015" t="s">
        <v>437</v>
      </c>
      <c r="FFO66" s="1015" t="s">
        <v>437</v>
      </c>
      <c r="FFQ66" s="1015" t="s">
        <v>437</v>
      </c>
      <c r="FFS66" s="1015" t="s">
        <v>437</v>
      </c>
      <c r="FFU66" s="1015" t="s">
        <v>437</v>
      </c>
      <c r="FFW66" s="1015" t="s">
        <v>437</v>
      </c>
      <c r="FFY66" s="1015" t="s">
        <v>437</v>
      </c>
      <c r="FGA66" s="1015" t="s">
        <v>437</v>
      </c>
      <c r="FGC66" s="1015" t="s">
        <v>437</v>
      </c>
      <c r="FGE66" s="1015" t="s">
        <v>437</v>
      </c>
      <c r="FGG66" s="1015" t="s">
        <v>437</v>
      </c>
      <c r="FGI66" s="1015" t="s">
        <v>437</v>
      </c>
      <c r="FGK66" s="1015" t="s">
        <v>437</v>
      </c>
      <c r="FGM66" s="1015" t="s">
        <v>437</v>
      </c>
      <c r="FGO66" s="1015" t="s">
        <v>437</v>
      </c>
      <c r="FGQ66" s="1015" t="s">
        <v>437</v>
      </c>
      <c r="FGS66" s="1015" t="s">
        <v>437</v>
      </c>
      <c r="FGU66" s="1015" t="s">
        <v>437</v>
      </c>
      <c r="FGW66" s="1015" t="s">
        <v>437</v>
      </c>
      <c r="FGY66" s="1015" t="s">
        <v>437</v>
      </c>
      <c r="FHA66" s="1015" t="s">
        <v>437</v>
      </c>
      <c r="FHC66" s="1015" t="s">
        <v>437</v>
      </c>
      <c r="FHE66" s="1015" t="s">
        <v>437</v>
      </c>
      <c r="FHG66" s="1015" t="s">
        <v>437</v>
      </c>
      <c r="FHI66" s="1015" t="s">
        <v>437</v>
      </c>
      <c r="FHK66" s="1015" t="s">
        <v>437</v>
      </c>
      <c r="FHM66" s="1015" t="s">
        <v>437</v>
      </c>
      <c r="FHO66" s="1015" t="s">
        <v>437</v>
      </c>
      <c r="FHQ66" s="1015" t="s">
        <v>437</v>
      </c>
      <c r="FHS66" s="1015" t="s">
        <v>437</v>
      </c>
      <c r="FHU66" s="1015" t="s">
        <v>437</v>
      </c>
      <c r="FHW66" s="1015" t="s">
        <v>437</v>
      </c>
      <c r="FHY66" s="1015" t="s">
        <v>437</v>
      </c>
      <c r="FIA66" s="1015" t="s">
        <v>437</v>
      </c>
      <c r="FIC66" s="1015" t="s">
        <v>437</v>
      </c>
      <c r="FIE66" s="1015" t="s">
        <v>437</v>
      </c>
      <c r="FIG66" s="1015" t="s">
        <v>437</v>
      </c>
      <c r="FII66" s="1015" t="s">
        <v>437</v>
      </c>
      <c r="FIK66" s="1015" t="s">
        <v>437</v>
      </c>
      <c r="FIM66" s="1015" t="s">
        <v>437</v>
      </c>
      <c r="FIO66" s="1015" t="s">
        <v>437</v>
      </c>
      <c r="FIQ66" s="1015" t="s">
        <v>437</v>
      </c>
      <c r="FIS66" s="1015" t="s">
        <v>437</v>
      </c>
      <c r="FIU66" s="1015" t="s">
        <v>437</v>
      </c>
      <c r="FIW66" s="1015" t="s">
        <v>437</v>
      </c>
      <c r="FIY66" s="1015" t="s">
        <v>437</v>
      </c>
      <c r="FJA66" s="1015" t="s">
        <v>437</v>
      </c>
      <c r="FJC66" s="1015" t="s">
        <v>437</v>
      </c>
      <c r="FJE66" s="1015" t="s">
        <v>437</v>
      </c>
      <c r="FJG66" s="1015" t="s">
        <v>437</v>
      </c>
      <c r="FJI66" s="1015" t="s">
        <v>437</v>
      </c>
      <c r="FJK66" s="1015" t="s">
        <v>437</v>
      </c>
      <c r="FJM66" s="1015" t="s">
        <v>437</v>
      </c>
      <c r="FJO66" s="1015" t="s">
        <v>437</v>
      </c>
      <c r="FJQ66" s="1015" t="s">
        <v>437</v>
      </c>
      <c r="FJS66" s="1015" t="s">
        <v>437</v>
      </c>
      <c r="FJU66" s="1015" t="s">
        <v>437</v>
      </c>
      <c r="FJW66" s="1015" t="s">
        <v>437</v>
      </c>
      <c r="FJY66" s="1015" t="s">
        <v>437</v>
      </c>
      <c r="FKA66" s="1015" t="s">
        <v>437</v>
      </c>
      <c r="FKC66" s="1015" t="s">
        <v>437</v>
      </c>
      <c r="FKE66" s="1015" t="s">
        <v>437</v>
      </c>
      <c r="FKG66" s="1015" t="s">
        <v>437</v>
      </c>
      <c r="FKI66" s="1015" t="s">
        <v>437</v>
      </c>
      <c r="FKK66" s="1015" t="s">
        <v>437</v>
      </c>
      <c r="FKM66" s="1015" t="s">
        <v>437</v>
      </c>
      <c r="FKO66" s="1015" t="s">
        <v>437</v>
      </c>
      <c r="FKQ66" s="1015" t="s">
        <v>437</v>
      </c>
      <c r="FKS66" s="1015" t="s">
        <v>437</v>
      </c>
      <c r="FKU66" s="1015" t="s">
        <v>437</v>
      </c>
      <c r="FKW66" s="1015" t="s">
        <v>437</v>
      </c>
      <c r="FKY66" s="1015" t="s">
        <v>437</v>
      </c>
      <c r="FLA66" s="1015" t="s">
        <v>437</v>
      </c>
      <c r="FLC66" s="1015" t="s">
        <v>437</v>
      </c>
      <c r="FLE66" s="1015" t="s">
        <v>437</v>
      </c>
      <c r="FLG66" s="1015" t="s">
        <v>437</v>
      </c>
      <c r="FLI66" s="1015" t="s">
        <v>437</v>
      </c>
      <c r="FLK66" s="1015" t="s">
        <v>437</v>
      </c>
      <c r="FLM66" s="1015" t="s">
        <v>437</v>
      </c>
      <c r="FLO66" s="1015" t="s">
        <v>437</v>
      </c>
      <c r="FLQ66" s="1015" t="s">
        <v>437</v>
      </c>
      <c r="FLS66" s="1015" t="s">
        <v>437</v>
      </c>
      <c r="FLU66" s="1015" t="s">
        <v>437</v>
      </c>
      <c r="FLW66" s="1015" t="s">
        <v>437</v>
      </c>
      <c r="FLY66" s="1015" t="s">
        <v>437</v>
      </c>
      <c r="FMA66" s="1015" t="s">
        <v>437</v>
      </c>
      <c r="FMC66" s="1015" t="s">
        <v>437</v>
      </c>
      <c r="FME66" s="1015" t="s">
        <v>437</v>
      </c>
      <c r="FMG66" s="1015" t="s">
        <v>437</v>
      </c>
      <c r="FMI66" s="1015" t="s">
        <v>437</v>
      </c>
      <c r="FMK66" s="1015" t="s">
        <v>437</v>
      </c>
      <c r="FMM66" s="1015" t="s">
        <v>437</v>
      </c>
      <c r="FMO66" s="1015" t="s">
        <v>437</v>
      </c>
      <c r="FMQ66" s="1015" t="s">
        <v>437</v>
      </c>
      <c r="FMS66" s="1015" t="s">
        <v>437</v>
      </c>
      <c r="FMU66" s="1015" t="s">
        <v>437</v>
      </c>
      <c r="FMW66" s="1015" t="s">
        <v>437</v>
      </c>
      <c r="FMY66" s="1015" t="s">
        <v>437</v>
      </c>
      <c r="FNA66" s="1015" t="s">
        <v>437</v>
      </c>
      <c r="FNC66" s="1015" t="s">
        <v>437</v>
      </c>
      <c r="FNE66" s="1015" t="s">
        <v>437</v>
      </c>
      <c r="FNG66" s="1015" t="s">
        <v>437</v>
      </c>
      <c r="FNI66" s="1015" t="s">
        <v>437</v>
      </c>
      <c r="FNK66" s="1015" t="s">
        <v>437</v>
      </c>
      <c r="FNM66" s="1015" t="s">
        <v>437</v>
      </c>
      <c r="FNO66" s="1015" t="s">
        <v>437</v>
      </c>
      <c r="FNQ66" s="1015" t="s">
        <v>437</v>
      </c>
      <c r="FNS66" s="1015" t="s">
        <v>437</v>
      </c>
      <c r="FNU66" s="1015" t="s">
        <v>437</v>
      </c>
      <c r="FNW66" s="1015" t="s">
        <v>437</v>
      </c>
      <c r="FNY66" s="1015" t="s">
        <v>437</v>
      </c>
      <c r="FOA66" s="1015" t="s">
        <v>437</v>
      </c>
      <c r="FOC66" s="1015" t="s">
        <v>437</v>
      </c>
      <c r="FOE66" s="1015" t="s">
        <v>437</v>
      </c>
      <c r="FOG66" s="1015" t="s">
        <v>437</v>
      </c>
      <c r="FOI66" s="1015" t="s">
        <v>437</v>
      </c>
      <c r="FOK66" s="1015" t="s">
        <v>437</v>
      </c>
      <c r="FOM66" s="1015" t="s">
        <v>437</v>
      </c>
      <c r="FOO66" s="1015" t="s">
        <v>437</v>
      </c>
      <c r="FOQ66" s="1015" t="s">
        <v>437</v>
      </c>
      <c r="FOS66" s="1015" t="s">
        <v>437</v>
      </c>
      <c r="FOU66" s="1015" t="s">
        <v>437</v>
      </c>
      <c r="FOW66" s="1015" t="s">
        <v>437</v>
      </c>
      <c r="FOY66" s="1015" t="s">
        <v>437</v>
      </c>
      <c r="FPA66" s="1015" t="s">
        <v>437</v>
      </c>
      <c r="FPC66" s="1015" t="s">
        <v>437</v>
      </c>
      <c r="FPE66" s="1015" t="s">
        <v>437</v>
      </c>
      <c r="FPG66" s="1015" t="s">
        <v>437</v>
      </c>
      <c r="FPI66" s="1015" t="s">
        <v>437</v>
      </c>
      <c r="FPK66" s="1015" t="s">
        <v>437</v>
      </c>
      <c r="FPM66" s="1015" t="s">
        <v>437</v>
      </c>
      <c r="FPO66" s="1015" t="s">
        <v>437</v>
      </c>
      <c r="FPQ66" s="1015" t="s">
        <v>437</v>
      </c>
      <c r="FPS66" s="1015" t="s">
        <v>437</v>
      </c>
      <c r="FPU66" s="1015" t="s">
        <v>437</v>
      </c>
      <c r="FPW66" s="1015" t="s">
        <v>437</v>
      </c>
      <c r="FPY66" s="1015" t="s">
        <v>437</v>
      </c>
      <c r="FQA66" s="1015" t="s">
        <v>437</v>
      </c>
      <c r="FQC66" s="1015" t="s">
        <v>437</v>
      </c>
      <c r="FQE66" s="1015" t="s">
        <v>437</v>
      </c>
      <c r="FQG66" s="1015" t="s">
        <v>437</v>
      </c>
      <c r="FQI66" s="1015" t="s">
        <v>437</v>
      </c>
      <c r="FQK66" s="1015" t="s">
        <v>437</v>
      </c>
      <c r="FQM66" s="1015" t="s">
        <v>437</v>
      </c>
      <c r="FQO66" s="1015" t="s">
        <v>437</v>
      </c>
      <c r="FQQ66" s="1015" t="s">
        <v>437</v>
      </c>
      <c r="FQS66" s="1015" t="s">
        <v>437</v>
      </c>
      <c r="FQU66" s="1015" t="s">
        <v>437</v>
      </c>
      <c r="FQW66" s="1015" t="s">
        <v>437</v>
      </c>
      <c r="FQY66" s="1015" t="s">
        <v>437</v>
      </c>
      <c r="FRA66" s="1015" t="s">
        <v>437</v>
      </c>
      <c r="FRC66" s="1015" t="s">
        <v>437</v>
      </c>
      <c r="FRE66" s="1015" t="s">
        <v>437</v>
      </c>
      <c r="FRG66" s="1015" t="s">
        <v>437</v>
      </c>
      <c r="FRI66" s="1015" t="s">
        <v>437</v>
      </c>
      <c r="FRK66" s="1015" t="s">
        <v>437</v>
      </c>
      <c r="FRM66" s="1015" t="s">
        <v>437</v>
      </c>
      <c r="FRO66" s="1015" t="s">
        <v>437</v>
      </c>
      <c r="FRQ66" s="1015" t="s">
        <v>437</v>
      </c>
      <c r="FRS66" s="1015" t="s">
        <v>437</v>
      </c>
      <c r="FRU66" s="1015" t="s">
        <v>437</v>
      </c>
      <c r="FRW66" s="1015" t="s">
        <v>437</v>
      </c>
      <c r="FRY66" s="1015" t="s">
        <v>437</v>
      </c>
      <c r="FSA66" s="1015" t="s">
        <v>437</v>
      </c>
      <c r="FSC66" s="1015" t="s">
        <v>437</v>
      </c>
      <c r="FSE66" s="1015" t="s">
        <v>437</v>
      </c>
      <c r="FSG66" s="1015" t="s">
        <v>437</v>
      </c>
      <c r="FSI66" s="1015" t="s">
        <v>437</v>
      </c>
      <c r="FSK66" s="1015" t="s">
        <v>437</v>
      </c>
      <c r="FSM66" s="1015" t="s">
        <v>437</v>
      </c>
      <c r="FSO66" s="1015" t="s">
        <v>437</v>
      </c>
      <c r="FSQ66" s="1015" t="s">
        <v>437</v>
      </c>
      <c r="FSS66" s="1015" t="s">
        <v>437</v>
      </c>
      <c r="FSU66" s="1015" t="s">
        <v>437</v>
      </c>
      <c r="FSW66" s="1015" t="s">
        <v>437</v>
      </c>
      <c r="FSY66" s="1015" t="s">
        <v>437</v>
      </c>
      <c r="FTA66" s="1015" t="s">
        <v>437</v>
      </c>
      <c r="FTC66" s="1015" t="s">
        <v>437</v>
      </c>
      <c r="FTE66" s="1015" t="s">
        <v>437</v>
      </c>
      <c r="FTG66" s="1015" t="s">
        <v>437</v>
      </c>
      <c r="FTI66" s="1015" t="s">
        <v>437</v>
      </c>
      <c r="FTK66" s="1015" t="s">
        <v>437</v>
      </c>
      <c r="FTM66" s="1015" t="s">
        <v>437</v>
      </c>
      <c r="FTO66" s="1015" t="s">
        <v>437</v>
      </c>
      <c r="FTQ66" s="1015" t="s">
        <v>437</v>
      </c>
      <c r="FTS66" s="1015" t="s">
        <v>437</v>
      </c>
      <c r="FTU66" s="1015" t="s">
        <v>437</v>
      </c>
      <c r="FTW66" s="1015" t="s">
        <v>437</v>
      </c>
      <c r="FTY66" s="1015" t="s">
        <v>437</v>
      </c>
      <c r="FUA66" s="1015" t="s">
        <v>437</v>
      </c>
      <c r="FUC66" s="1015" t="s">
        <v>437</v>
      </c>
      <c r="FUE66" s="1015" t="s">
        <v>437</v>
      </c>
      <c r="FUG66" s="1015" t="s">
        <v>437</v>
      </c>
      <c r="FUI66" s="1015" t="s">
        <v>437</v>
      </c>
      <c r="FUK66" s="1015" t="s">
        <v>437</v>
      </c>
      <c r="FUM66" s="1015" t="s">
        <v>437</v>
      </c>
      <c r="FUO66" s="1015" t="s">
        <v>437</v>
      </c>
      <c r="FUQ66" s="1015" t="s">
        <v>437</v>
      </c>
      <c r="FUS66" s="1015" t="s">
        <v>437</v>
      </c>
      <c r="FUU66" s="1015" t="s">
        <v>437</v>
      </c>
      <c r="FUW66" s="1015" t="s">
        <v>437</v>
      </c>
      <c r="FUY66" s="1015" t="s">
        <v>437</v>
      </c>
      <c r="FVA66" s="1015" t="s">
        <v>437</v>
      </c>
      <c r="FVC66" s="1015" t="s">
        <v>437</v>
      </c>
      <c r="FVE66" s="1015" t="s">
        <v>437</v>
      </c>
      <c r="FVG66" s="1015" t="s">
        <v>437</v>
      </c>
      <c r="FVI66" s="1015" t="s">
        <v>437</v>
      </c>
      <c r="FVK66" s="1015" t="s">
        <v>437</v>
      </c>
      <c r="FVM66" s="1015" t="s">
        <v>437</v>
      </c>
      <c r="FVO66" s="1015" t="s">
        <v>437</v>
      </c>
      <c r="FVQ66" s="1015" t="s">
        <v>437</v>
      </c>
      <c r="FVS66" s="1015" t="s">
        <v>437</v>
      </c>
      <c r="FVU66" s="1015" t="s">
        <v>437</v>
      </c>
      <c r="FVW66" s="1015" t="s">
        <v>437</v>
      </c>
      <c r="FVY66" s="1015" t="s">
        <v>437</v>
      </c>
      <c r="FWA66" s="1015" t="s">
        <v>437</v>
      </c>
      <c r="FWC66" s="1015" t="s">
        <v>437</v>
      </c>
      <c r="FWE66" s="1015" t="s">
        <v>437</v>
      </c>
      <c r="FWG66" s="1015" t="s">
        <v>437</v>
      </c>
      <c r="FWI66" s="1015" t="s">
        <v>437</v>
      </c>
      <c r="FWK66" s="1015" t="s">
        <v>437</v>
      </c>
      <c r="FWM66" s="1015" t="s">
        <v>437</v>
      </c>
      <c r="FWO66" s="1015" t="s">
        <v>437</v>
      </c>
      <c r="FWQ66" s="1015" t="s">
        <v>437</v>
      </c>
      <c r="FWS66" s="1015" t="s">
        <v>437</v>
      </c>
      <c r="FWU66" s="1015" t="s">
        <v>437</v>
      </c>
      <c r="FWW66" s="1015" t="s">
        <v>437</v>
      </c>
      <c r="FWY66" s="1015" t="s">
        <v>437</v>
      </c>
      <c r="FXA66" s="1015" t="s">
        <v>437</v>
      </c>
      <c r="FXC66" s="1015" t="s">
        <v>437</v>
      </c>
      <c r="FXE66" s="1015" t="s">
        <v>437</v>
      </c>
      <c r="FXG66" s="1015" t="s">
        <v>437</v>
      </c>
      <c r="FXI66" s="1015" t="s">
        <v>437</v>
      </c>
      <c r="FXK66" s="1015" t="s">
        <v>437</v>
      </c>
      <c r="FXM66" s="1015" t="s">
        <v>437</v>
      </c>
      <c r="FXO66" s="1015" t="s">
        <v>437</v>
      </c>
      <c r="FXQ66" s="1015" t="s">
        <v>437</v>
      </c>
      <c r="FXS66" s="1015" t="s">
        <v>437</v>
      </c>
      <c r="FXU66" s="1015" t="s">
        <v>437</v>
      </c>
      <c r="FXW66" s="1015" t="s">
        <v>437</v>
      </c>
      <c r="FXY66" s="1015" t="s">
        <v>437</v>
      </c>
      <c r="FYA66" s="1015" t="s">
        <v>437</v>
      </c>
      <c r="FYC66" s="1015" t="s">
        <v>437</v>
      </c>
      <c r="FYE66" s="1015" t="s">
        <v>437</v>
      </c>
      <c r="FYG66" s="1015" t="s">
        <v>437</v>
      </c>
      <c r="FYI66" s="1015" t="s">
        <v>437</v>
      </c>
      <c r="FYK66" s="1015" t="s">
        <v>437</v>
      </c>
      <c r="FYM66" s="1015" t="s">
        <v>437</v>
      </c>
      <c r="FYO66" s="1015" t="s">
        <v>437</v>
      </c>
      <c r="FYQ66" s="1015" t="s">
        <v>437</v>
      </c>
      <c r="FYS66" s="1015" t="s">
        <v>437</v>
      </c>
      <c r="FYU66" s="1015" t="s">
        <v>437</v>
      </c>
      <c r="FYW66" s="1015" t="s">
        <v>437</v>
      </c>
      <c r="FYY66" s="1015" t="s">
        <v>437</v>
      </c>
      <c r="FZA66" s="1015" t="s">
        <v>437</v>
      </c>
      <c r="FZC66" s="1015" t="s">
        <v>437</v>
      </c>
      <c r="FZE66" s="1015" t="s">
        <v>437</v>
      </c>
      <c r="FZG66" s="1015" t="s">
        <v>437</v>
      </c>
      <c r="FZI66" s="1015" t="s">
        <v>437</v>
      </c>
      <c r="FZK66" s="1015" t="s">
        <v>437</v>
      </c>
      <c r="FZM66" s="1015" t="s">
        <v>437</v>
      </c>
      <c r="FZO66" s="1015" t="s">
        <v>437</v>
      </c>
      <c r="FZQ66" s="1015" t="s">
        <v>437</v>
      </c>
      <c r="FZS66" s="1015" t="s">
        <v>437</v>
      </c>
      <c r="FZU66" s="1015" t="s">
        <v>437</v>
      </c>
      <c r="FZW66" s="1015" t="s">
        <v>437</v>
      </c>
      <c r="FZY66" s="1015" t="s">
        <v>437</v>
      </c>
      <c r="GAA66" s="1015" t="s">
        <v>437</v>
      </c>
      <c r="GAC66" s="1015" t="s">
        <v>437</v>
      </c>
      <c r="GAE66" s="1015" t="s">
        <v>437</v>
      </c>
      <c r="GAG66" s="1015" t="s">
        <v>437</v>
      </c>
      <c r="GAI66" s="1015" t="s">
        <v>437</v>
      </c>
      <c r="GAK66" s="1015" t="s">
        <v>437</v>
      </c>
      <c r="GAM66" s="1015" t="s">
        <v>437</v>
      </c>
      <c r="GAO66" s="1015" t="s">
        <v>437</v>
      </c>
      <c r="GAQ66" s="1015" t="s">
        <v>437</v>
      </c>
      <c r="GAS66" s="1015" t="s">
        <v>437</v>
      </c>
      <c r="GAU66" s="1015" t="s">
        <v>437</v>
      </c>
      <c r="GAW66" s="1015" t="s">
        <v>437</v>
      </c>
      <c r="GAY66" s="1015" t="s">
        <v>437</v>
      </c>
      <c r="GBA66" s="1015" t="s">
        <v>437</v>
      </c>
      <c r="GBC66" s="1015" t="s">
        <v>437</v>
      </c>
      <c r="GBE66" s="1015" t="s">
        <v>437</v>
      </c>
      <c r="GBG66" s="1015" t="s">
        <v>437</v>
      </c>
      <c r="GBI66" s="1015" t="s">
        <v>437</v>
      </c>
      <c r="GBK66" s="1015" t="s">
        <v>437</v>
      </c>
      <c r="GBM66" s="1015" t="s">
        <v>437</v>
      </c>
      <c r="GBO66" s="1015" t="s">
        <v>437</v>
      </c>
      <c r="GBQ66" s="1015" t="s">
        <v>437</v>
      </c>
      <c r="GBS66" s="1015" t="s">
        <v>437</v>
      </c>
      <c r="GBU66" s="1015" t="s">
        <v>437</v>
      </c>
      <c r="GBW66" s="1015" t="s">
        <v>437</v>
      </c>
      <c r="GBY66" s="1015" t="s">
        <v>437</v>
      </c>
      <c r="GCA66" s="1015" t="s">
        <v>437</v>
      </c>
      <c r="GCC66" s="1015" t="s">
        <v>437</v>
      </c>
      <c r="GCE66" s="1015" t="s">
        <v>437</v>
      </c>
      <c r="GCG66" s="1015" t="s">
        <v>437</v>
      </c>
      <c r="GCI66" s="1015" t="s">
        <v>437</v>
      </c>
      <c r="GCK66" s="1015" t="s">
        <v>437</v>
      </c>
      <c r="GCM66" s="1015" t="s">
        <v>437</v>
      </c>
      <c r="GCO66" s="1015" t="s">
        <v>437</v>
      </c>
      <c r="GCQ66" s="1015" t="s">
        <v>437</v>
      </c>
      <c r="GCS66" s="1015" t="s">
        <v>437</v>
      </c>
      <c r="GCU66" s="1015" t="s">
        <v>437</v>
      </c>
      <c r="GCW66" s="1015" t="s">
        <v>437</v>
      </c>
      <c r="GCY66" s="1015" t="s">
        <v>437</v>
      </c>
      <c r="GDA66" s="1015" t="s">
        <v>437</v>
      </c>
      <c r="GDC66" s="1015" t="s">
        <v>437</v>
      </c>
      <c r="GDE66" s="1015" t="s">
        <v>437</v>
      </c>
      <c r="GDG66" s="1015" t="s">
        <v>437</v>
      </c>
      <c r="GDI66" s="1015" t="s">
        <v>437</v>
      </c>
      <c r="GDK66" s="1015" t="s">
        <v>437</v>
      </c>
      <c r="GDM66" s="1015" t="s">
        <v>437</v>
      </c>
      <c r="GDO66" s="1015" t="s">
        <v>437</v>
      </c>
      <c r="GDQ66" s="1015" t="s">
        <v>437</v>
      </c>
      <c r="GDS66" s="1015" t="s">
        <v>437</v>
      </c>
      <c r="GDU66" s="1015" t="s">
        <v>437</v>
      </c>
      <c r="GDW66" s="1015" t="s">
        <v>437</v>
      </c>
      <c r="GDY66" s="1015" t="s">
        <v>437</v>
      </c>
      <c r="GEA66" s="1015" t="s">
        <v>437</v>
      </c>
      <c r="GEC66" s="1015" t="s">
        <v>437</v>
      </c>
      <c r="GEE66" s="1015" t="s">
        <v>437</v>
      </c>
      <c r="GEG66" s="1015" t="s">
        <v>437</v>
      </c>
      <c r="GEI66" s="1015" t="s">
        <v>437</v>
      </c>
      <c r="GEK66" s="1015" t="s">
        <v>437</v>
      </c>
      <c r="GEM66" s="1015" t="s">
        <v>437</v>
      </c>
      <c r="GEO66" s="1015" t="s">
        <v>437</v>
      </c>
      <c r="GEQ66" s="1015" t="s">
        <v>437</v>
      </c>
      <c r="GES66" s="1015" t="s">
        <v>437</v>
      </c>
      <c r="GEU66" s="1015" t="s">
        <v>437</v>
      </c>
      <c r="GEW66" s="1015" t="s">
        <v>437</v>
      </c>
      <c r="GEY66" s="1015" t="s">
        <v>437</v>
      </c>
      <c r="GFA66" s="1015" t="s">
        <v>437</v>
      </c>
      <c r="GFC66" s="1015" t="s">
        <v>437</v>
      </c>
      <c r="GFE66" s="1015" t="s">
        <v>437</v>
      </c>
      <c r="GFG66" s="1015" t="s">
        <v>437</v>
      </c>
      <c r="GFI66" s="1015" t="s">
        <v>437</v>
      </c>
      <c r="GFK66" s="1015" t="s">
        <v>437</v>
      </c>
      <c r="GFM66" s="1015" t="s">
        <v>437</v>
      </c>
      <c r="GFO66" s="1015" t="s">
        <v>437</v>
      </c>
      <c r="GFQ66" s="1015" t="s">
        <v>437</v>
      </c>
      <c r="GFS66" s="1015" t="s">
        <v>437</v>
      </c>
      <c r="GFU66" s="1015" t="s">
        <v>437</v>
      </c>
      <c r="GFW66" s="1015" t="s">
        <v>437</v>
      </c>
      <c r="GFY66" s="1015" t="s">
        <v>437</v>
      </c>
      <c r="GGA66" s="1015" t="s">
        <v>437</v>
      </c>
      <c r="GGC66" s="1015" t="s">
        <v>437</v>
      </c>
      <c r="GGE66" s="1015" t="s">
        <v>437</v>
      </c>
      <c r="GGG66" s="1015" t="s">
        <v>437</v>
      </c>
      <c r="GGI66" s="1015" t="s">
        <v>437</v>
      </c>
      <c r="GGK66" s="1015" t="s">
        <v>437</v>
      </c>
      <c r="GGM66" s="1015" t="s">
        <v>437</v>
      </c>
      <c r="GGO66" s="1015" t="s">
        <v>437</v>
      </c>
      <c r="GGQ66" s="1015" t="s">
        <v>437</v>
      </c>
      <c r="GGS66" s="1015" t="s">
        <v>437</v>
      </c>
      <c r="GGU66" s="1015" t="s">
        <v>437</v>
      </c>
      <c r="GGW66" s="1015" t="s">
        <v>437</v>
      </c>
      <c r="GGY66" s="1015" t="s">
        <v>437</v>
      </c>
      <c r="GHA66" s="1015" t="s">
        <v>437</v>
      </c>
      <c r="GHC66" s="1015" t="s">
        <v>437</v>
      </c>
      <c r="GHE66" s="1015" t="s">
        <v>437</v>
      </c>
      <c r="GHG66" s="1015" t="s">
        <v>437</v>
      </c>
      <c r="GHI66" s="1015" t="s">
        <v>437</v>
      </c>
      <c r="GHK66" s="1015" t="s">
        <v>437</v>
      </c>
      <c r="GHM66" s="1015" t="s">
        <v>437</v>
      </c>
      <c r="GHO66" s="1015" t="s">
        <v>437</v>
      </c>
      <c r="GHQ66" s="1015" t="s">
        <v>437</v>
      </c>
      <c r="GHS66" s="1015" t="s">
        <v>437</v>
      </c>
      <c r="GHU66" s="1015" t="s">
        <v>437</v>
      </c>
      <c r="GHW66" s="1015" t="s">
        <v>437</v>
      </c>
      <c r="GHY66" s="1015" t="s">
        <v>437</v>
      </c>
      <c r="GIA66" s="1015" t="s">
        <v>437</v>
      </c>
      <c r="GIC66" s="1015" t="s">
        <v>437</v>
      </c>
      <c r="GIE66" s="1015" t="s">
        <v>437</v>
      </c>
      <c r="GIG66" s="1015" t="s">
        <v>437</v>
      </c>
      <c r="GII66" s="1015" t="s">
        <v>437</v>
      </c>
      <c r="GIK66" s="1015" t="s">
        <v>437</v>
      </c>
      <c r="GIM66" s="1015" t="s">
        <v>437</v>
      </c>
      <c r="GIO66" s="1015" t="s">
        <v>437</v>
      </c>
      <c r="GIQ66" s="1015" t="s">
        <v>437</v>
      </c>
      <c r="GIS66" s="1015" t="s">
        <v>437</v>
      </c>
      <c r="GIU66" s="1015" t="s">
        <v>437</v>
      </c>
      <c r="GIW66" s="1015" t="s">
        <v>437</v>
      </c>
      <c r="GIY66" s="1015" t="s">
        <v>437</v>
      </c>
      <c r="GJA66" s="1015" t="s">
        <v>437</v>
      </c>
      <c r="GJC66" s="1015" t="s">
        <v>437</v>
      </c>
      <c r="GJE66" s="1015" t="s">
        <v>437</v>
      </c>
      <c r="GJG66" s="1015" t="s">
        <v>437</v>
      </c>
      <c r="GJI66" s="1015" t="s">
        <v>437</v>
      </c>
      <c r="GJK66" s="1015" t="s">
        <v>437</v>
      </c>
      <c r="GJM66" s="1015" t="s">
        <v>437</v>
      </c>
      <c r="GJO66" s="1015" t="s">
        <v>437</v>
      </c>
      <c r="GJQ66" s="1015" t="s">
        <v>437</v>
      </c>
      <c r="GJS66" s="1015" t="s">
        <v>437</v>
      </c>
      <c r="GJU66" s="1015" t="s">
        <v>437</v>
      </c>
      <c r="GJW66" s="1015" t="s">
        <v>437</v>
      </c>
      <c r="GJY66" s="1015" t="s">
        <v>437</v>
      </c>
      <c r="GKA66" s="1015" t="s">
        <v>437</v>
      </c>
      <c r="GKC66" s="1015" t="s">
        <v>437</v>
      </c>
      <c r="GKE66" s="1015" t="s">
        <v>437</v>
      </c>
      <c r="GKG66" s="1015" t="s">
        <v>437</v>
      </c>
      <c r="GKI66" s="1015" t="s">
        <v>437</v>
      </c>
      <c r="GKK66" s="1015" t="s">
        <v>437</v>
      </c>
      <c r="GKM66" s="1015" t="s">
        <v>437</v>
      </c>
      <c r="GKO66" s="1015" t="s">
        <v>437</v>
      </c>
      <c r="GKQ66" s="1015" t="s">
        <v>437</v>
      </c>
      <c r="GKS66" s="1015" t="s">
        <v>437</v>
      </c>
      <c r="GKU66" s="1015" t="s">
        <v>437</v>
      </c>
      <c r="GKW66" s="1015" t="s">
        <v>437</v>
      </c>
      <c r="GKY66" s="1015" t="s">
        <v>437</v>
      </c>
      <c r="GLA66" s="1015" t="s">
        <v>437</v>
      </c>
      <c r="GLC66" s="1015" t="s">
        <v>437</v>
      </c>
      <c r="GLE66" s="1015" t="s">
        <v>437</v>
      </c>
      <c r="GLG66" s="1015" t="s">
        <v>437</v>
      </c>
      <c r="GLI66" s="1015" t="s">
        <v>437</v>
      </c>
      <c r="GLK66" s="1015" t="s">
        <v>437</v>
      </c>
      <c r="GLM66" s="1015" t="s">
        <v>437</v>
      </c>
      <c r="GLO66" s="1015" t="s">
        <v>437</v>
      </c>
      <c r="GLQ66" s="1015" t="s">
        <v>437</v>
      </c>
      <c r="GLS66" s="1015" t="s">
        <v>437</v>
      </c>
      <c r="GLU66" s="1015" t="s">
        <v>437</v>
      </c>
      <c r="GLW66" s="1015" t="s">
        <v>437</v>
      </c>
      <c r="GLY66" s="1015" t="s">
        <v>437</v>
      </c>
      <c r="GMA66" s="1015" t="s">
        <v>437</v>
      </c>
      <c r="GMC66" s="1015" t="s">
        <v>437</v>
      </c>
      <c r="GME66" s="1015" t="s">
        <v>437</v>
      </c>
      <c r="GMG66" s="1015" t="s">
        <v>437</v>
      </c>
      <c r="GMI66" s="1015" t="s">
        <v>437</v>
      </c>
      <c r="GMK66" s="1015" t="s">
        <v>437</v>
      </c>
      <c r="GMM66" s="1015" t="s">
        <v>437</v>
      </c>
      <c r="GMO66" s="1015" t="s">
        <v>437</v>
      </c>
      <c r="GMQ66" s="1015" t="s">
        <v>437</v>
      </c>
      <c r="GMS66" s="1015" t="s">
        <v>437</v>
      </c>
      <c r="GMU66" s="1015" t="s">
        <v>437</v>
      </c>
      <c r="GMW66" s="1015" t="s">
        <v>437</v>
      </c>
      <c r="GMY66" s="1015" t="s">
        <v>437</v>
      </c>
      <c r="GNA66" s="1015" t="s">
        <v>437</v>
      </c>
      <c r="GNC66" s="1015" t="s">
        <v>437</v>
      </c>
      <c r="GNE66" s="1015" t="s">
        <v>437</v>
      </c>
      <c r="GNG66" s="1015" t="s">
        <v>437</v>
      </c>
      <c r="GNI66" s="1015" t="s">
        <v>437</v>
      </c>
      <c r="GNK66" s="1015" t="s">
        <v>437</v>
      </c>
      <c r="GNM66" s="1015" t="s">
        <v>437</v>
      </c>
      <c r="GNO66" s="1015" t="s">
        <v>437</v>
      </c>
      <c r="GNQ66" s="1015" t="s">
        <v>437</v>
      </c>
      <c r="GNS66" s="1015" t="s">
        <v>437</v>
      </c>
      <c r="GNU66" s="1015" t="s">
        <v>437</v>
      </c>
      <c r="GNW66" s="1015" t="s">
        <v>437</v>
      </c>
      <c r="GNY66" s="1015" t="s">
        <v>437</v>
      </c>
      <c r="GOA66" s="1015" t="s">
        <v>437</v>
      </c>
      <c r="GOC66" s="1015" t="s">
        <v>437</v>
      </c>
      <c r="GOE66" s="1015" t="s">
        <v>437</v>
      </c>
      <c r="GOG66" s="1015" t="s">
        <v>437</v>
      </c>
      <c r="GOI66" s="1015" t="s">
        <v>437</v>
      </c>
      <c r="GOK66" s="1015" t="s">
        <v>437</v>
      </c>
      <c r="GOM66" s="1015" t="s">
        <v>437</v>
      </c>
      <c r="GOO66" s="1015" t="s">
        <v>437</v>
      </c>
      <c r="GOQ66" s="1015" t="s">
        <v>437</v>
      </c>
      <c r="GOS66" s="1015" t="s">
        <v>437</v>
      </c>
      <c r="GOU66" s="1015" t="s">
        <v>437</v>
      </c>
      <c r="GOW66" s="1015" t="s">
        <v>437</v>
      </c>
      <c r="GOY66" s="1015" t="s">
        <v>437</v>
      </c>
      <c r="GPA66" s="1015" t="s">
        <v>437</v>
      </c>
      <c r="GPC66" s="1015" t="s">
        <v>437</v>
      </c>
      <c r="GPE66" s="1015" t="s">
        <v>437</v>
      </c>
      <c r="GPG66" s="1015" t="s">
        <v>437</v>
      </c>
      <c r="GPI66" s="1015" t="s">
        <v>437</v>
      </c>
      <c r="GPK66" s="1015" t="s">
        <v>437</v>
      </c>
      <c r="GPM66" s="1015" t="s">
        <v>437</v>
      </c>
      <c r="GPO66" s="1015" t="s">
        <v>437</v>
      </c>
      <c r="GPQ66" s="1015" t="s">
        <v>437</v>
      </c>
      <c r="GPS66" s="1015" t="s">
        <v>437</v>
      </c>
      <c r="GPU66" s="1015" t="s">
        <v>437</v>
      </c>
      <c r="GPW66" s="1015" t="s">
        <v>437</v>
      </c>
      <c r="GPY66" s="1015" t="s">
        <v>437</v>
      </c>
      <c r="GQA66" s="1015" t="s">
        <v>437</v>
      </c>
      <c r="GQC66" s="1015" t="s">
        <v>437</v>
      </c>
      <c r="GQE66" s="1015" t="s">
        <v>437</v>
      </c>
      <c r="GQG66" s="1015" t="s">
        <v>437</v>
      </c>
      <c r="GQI66" s="1015" t="s">
        <v>437</v>
      </c>
      <c r="GQK66" s="1015" t="s">
        <v>437</v>
      </c>
      <c r="GQM66" s="1015" t="s">
        <v>437</v>
      </c>
      <c r="GQO66" s="1015" t="s">
        <v>437</v>
      </c>
      <c r="GQQ66" s="1015" t="s">
        <v>437</v>
      </c>
      <c r="GQS66" s="1015" t="s">
        <v>437</v>
      </c>
      <c r="GQU66" s="1015" t="s">
        <v>437</v>
      </c>
      <c r="GQW66" s="1015" t="s">
        <v>437</v>
      </c>
      <c r="GQY66" s="1015" t="s">
        <v>437</v>
      </c>
      <c r="GRA66" s="1015" t="s">
        <v>437</v>
      </c>
      <c r="GRC66" s="1015" t="s">
        <v>437</v>
      </c>
      <c r="GRE66" s="1015" t="s">
        <v>437</v>
      </c>
      <c r="GRG66" s="1015" t="s">
        <v>437</v>
      </c>
      <c r="GRI66" s="1015" t="s">
        <v>437</v>
      </c>
      <c r="GRK66" s="1015" t="s">
        <v>437</v>
      </c>
      <c r="GRM66" s="1015" t="s">
        <v>437</v>
      </c>
      <c r="GRO66" s="1015" t="s">
        <v>437</v>
      </c>
      <c r="GRQ66" s="1015" t="s">
        <v>437</v>
      </c>
      <c r="GRS66" s="1015" t="s">
        <v>437</v>
      </c>
      <c r="GRU66" s="1015" t="s">
        <v>437</v>
      </c>
      <c r="GRW66" s="1015" t="s">
        <v>437</v>
      </c>
      <c r="GRY66" s="1015" t="s">
        <v>437</v>
      </c>
      <c r="GSA66" s="1015" t="s">
        <v>437</v>
      </c>
      <c r="GSC66" s="1015" t="s">
        <v>437</v>
      </c>
      <c r="GSE66" s="1015" t="s">
        <v>437</v>
      </c>
      <c r="GSG66" s="1015" t="s">
        <v>437</v>
      </c>
      <c r="GSI66" s="1015" t="s">
        <v>437</v>
      </c>
      <c r="GSK66" s="1015" t="s">
        <v>437</v>
      </c>
      <c r="GSM66" s="1015" t="s">
        <v>437</v>
      </c>
      <c r="GSO66" s="1015" t="s">
        <v>437</v>
      </c>
      <c r="GSQ66" s="1015" t="s">
        <v>437</v>
      </c>
      <c r="GSS66" s="1015" t="s">
        <v>437</v>
      </c>
      <c r="GSU66" s="1015" t="s">
        <v>437</v>
      </c>
      <c r="GSW66" s="1015" t="s">
        <v>437</v>
      </c>
      <c r="GSY66" s="1015" t="s">
        <v>437</v>
      </c>
      <c r="GTA66" s="1015" t="s">
        <v>437</v>
      </c>
      <c r="GTC66" s="1015" t="s">
        <v>437</v>
      </c>
      <c r="GTE66" s="1015" t="s">
        <v>437</v>
      </c>
      <c r="GTG66" s="1015" t="s">
        <v>437</v>
      </c>
      <c r="GTI66" s="1015" t="s">
        <v>437</v>
      </c>
      <c r="GTK66" s="1015" t="s">
        <v>437</v>
      </c>
      <c r="GTM66" s="1015" t="s">
        <v>437</v>
      </c>
      <c r="GTO66" s="1015" t="s">
        <v>437</v>
      </c>
      <c r="GTQ66" s="1015" t="s">
        <v>437</v>
      </c>
      <c r="GTS66" s="1015" t="s">
        <v>437</v>
      </c>
      <c r="GTU66" s="1015" t="s">
        <v>437</v>
      </c>
      <c r="GTW66" s="1015" t="s">
        <v>437</v>
      </c>
      <c r="GTY66" s="1015" t="s">
        <v>437</v>
      </c>
      <c r="GUA66" s="1015" t="s">
        <v>437</v>
      </c>
      <c r="GUC66" s="1015" t="s">
        <v>437</v>
      </c>
      <c r="GUE66" s="1015" t="s">
        <v>437</v>
      </c>
      <c r="GUG66" s="1015" t="s">
        <v>437</v>
      </c>
      <c r="GUI66" s="1015" t="s">
        <v>437</v>
      </c>
      <c r="GUK66" s="1015" t="s">
        <v>437</v>
      </c>
      <c r="GUM66" s="1015" t="s">
        <v>437</v>
      </c>
      <c r="GUO66" s="1015" t="s">
        <v>437</v>
      </c>
      <c r="GUQ66" s="1015" t="s">
        <v>437</v>
      </c>
      <c r="GUS66" s="1015" t="s">
        <v>437</v>
      </c>
      <c r="GUU66" s="1015" t="s">
        <v>437</v>
      </c>
      <c r="GUW66" s="1015" t="s">
        <v>437</v>
      </c>
      <c r="GUY66" s="1015" t="s">
        <v>437</v>
      </c>
      <c r="GVA66" s="1015" t="s">
        <v>437</v>
      </c>
      <c r="GVC66" s="1015" t="s">
        <v>437</v>
      </c>
      <c r="GVE66" s="1015" t="s">
        <v>437</v>
      </c>
      <c r="GVG66" s="1015" t="s">
        <v>437</v>
      </c>
      <c r="GVI66" s="1015" t="s">
        <v>437</v>
      </c>
      <c r="GVK66" s="1015" t="s">
        <v>437</v>
      </c>
      <c r="GVM66" s="1015" t="s">
        <v>437</v>
      </c>
      <c r="GVO66" s="1015" t="s">
        <v>437</v>
      </c>
      <c r="GVQ66" s="1015" t="s">
        <v>437</v>
      </c>
      <c r="GVS66" s="1015" t="s">
        <v>437</v>
      </c>
      <c r="GVU66" s="1015" t="s">
        <v>437</v>
      </c>
      <c r="GVW66" s="1015" t="s">
        <v>437</v>
      </c>
      <c r="GVY66" s="1015" t="s">
        <v>437</v>
      </c>
      <c r="GWA66" s="1015" t="s">
        <v>437</v>
      </c>
      <c r="GWC66" s="1015" t="s">
        <v>437</v>
      </c>
      <c r="GWE66" s="1015" t="s">
        <v>437</v>
      </c>
      <c r="GWG66" s="1015" t="s">
        <v>437</v>
      </c>
      <c r="GWI66" s="1015" t="s">
        <v>437</v>
      </c>
      <c r="GWK66" s="1015" t="s">
        <v>437</v>
      </c>
      <c r="GWM66" s="1015" t="s">
        <v>437</v>
      </c>
      <c r="GWO66" s="1015" t="s">
        <v>437</v>
      </c>
      <c r="GWQ66" s="1015" t="s">
        <v>437</v>
      </c>
      <c r="GWS66" s="1015" t="s">
        <v>437</v>
      </c>
      <c r="GWU66" s="1015" t="s">
        <v>437</v>
      </c>
      <c r="GWW66" s="1015" t="s">
        <v>437</v>
      </c>
      <c r="GWY66" s="1015" t="s">
        <v>437</v>
      </c>
      <c r="GXA66" s="1015" t="s">
        <v>437</v>
      </c>
      <c r="GXC66" s="1015" t="s">
        <v>437</v>
      </c>
      <c r="GXE66" s="1015" t="s">
        <v>437</v>
      </c>
      <c r="GXG66" s="1015" t="s">
        <v>437</v>
      </c>
      <c r="GXI66" s="1015" t="s">
        <v>437</v>
      </c>
      <c r="GXK66" s="1015" t="s">
        <v>437</v>
      </c>
      <c r="GXM66" s="1015" t="s">
        <v>437</v>
      </c>
      <c r="GXO66" s="1015" t="s">
        <v>437</v>
      </c>
      <c r="GXQ66" s="1015" t="s">
        <v>437</v>
      </c>
      <c r="GXS66" s="1015" t="s">
        <v>437</v>
      </c>
      <c r="GXU66" s="1015" t="s">
        <v>437</v>
      </c>
      <c r="GXW66" s="1015" t="s">
        <v>437</v>
      </c>
      <c r="GXY66" s="1015" t="s">
        <v>437</v>
      </c>
      <c r="GYA66" s="1015" t="s">
        <v>437</v>
      </c>
      <c r="GYC66" s="1015" t="s">
        <v>437</v>
      </c>
      <c r="GYE66" s="1015" t="s">
        <v>437</v>
      </c>
      <c r="GYG66" s="1015" t="s">
        <v>437</v>
      </c>
      <c r="GYI66" s="1015" t="s">
        <v>437</v>
      </c>
      <c r="GYK66" s="1015" t="s">
        <v>437</v>
      </c>
      <c r="GYM66" s="1015" t="s">
        <v>437</v>
      </c>
      <c r="GYO66" s="1015" t="s">
        <v>437</v>
      </c>
      <c r="GYQ66" s="1015" t="s">
        <v>437</v>
      </c>
      <c r="GYS66" s="1015" t="s">
        <v>437</v>
      </c>
      <c r="GYU66" s="1015" t="s">
        <v>437</v>
      </c>
      <c r="GYW66" s="1015" t="s">
        <v>437</v>
      </c>
      <c r="GYY66" s="1015" t="s">
        <v>437</v>
      </c>
      <c r="GZA66" s="1015" t="s">
        <v>437</v>
      </c>
      <c r="GZC66" s="1015" t="s">
        <v>437</v>
      </c>
      <c r="GZE66" s="1015" t="s">
        <v>437</v>
      </c>
      <c r="GZG66" s="1015" t="s">
        <v>437</v>
      </c>
      <c r="GZI66" s="1015" t="s">
        <v>437</v>
      </c>
      <c r="GZK66" s="1015" t="s">
        <v>437</v>
      </c>
      <c r="GZM66" s="1015" t="s">
        <v>437</v>
      </c>
      <c r="GZO66" s="1015" t="s">
        <v>437</v>
      </c>
      <c r="GZQ66" s="1015" t="s">
        <v>437</v>
      </c>
      <c r="GZS66" s="1015" t="s">
        <v>437</v>
      </c>
      <c r="GZU66" s="1015" t="s">
        <v>437</v>
      </c>
      <c r="GZW66" s="1015" t="s">
        <v>437</v>
      </c>
      <c r="GZY66" s="1015" t="s">
        <v>437</v>
      </c>
      <c r="HAA66" s="1015" t="s">
        <v>437</v>
      </c>
      <c r="HAC66" s="1015" t="s">
        <v>437</v>
      </c>
      <c r="HAE66" s="1015" t="s">
        <v>437</v>
      </c>
      <c r="HAG66" s="1015" t="s">
        <v>437</v>
      </c>
      <c r="HAI66" s="1015" t="s">
        <v>437</v>
      </c>
      <c r="HAK66" s="1015" t="s">
        <v>437</v>
      </c>
      <c r="HAM66" s="1015" t="s">
        <v>437</v>
      </c>
      <c r="HAO66" s="1015" t="s">
        <v>437</v>
      </c>
      <c r="HAQ66" s="1015" t="s">
        <v>437</v>
      </c>
      <c r="HAS66" s="1015" t="s">
        <v>437</v>
      </c>
      <c r="HAU66" s="1015" t="s">
        <v>437</v>
      </c>
      <c r="HAW66" s="1015" t="s">
        <v>437</v>
      </c>
      <c r="HAY66" s="1015" t="s">
        <v>437</v>
      </c>
      <c r="HBA66" s="1015" t="s">
        <v>437</v>
      </c>
      <c r="HBC66" s="1015" t="s">
        <v>437</v>
      </c>
      <c r="HBE66" s="1015" t="s">
        <v>437</v>
      </c>
      <c r="HBG66" s="1015" t="s">
        <v>437</v>
      </c>
      <c r="HBI66" s="1015" t="s">
        <v>437</v>
      </c>
      <c r="HBK66" s="1015" t="s">
        <v>437</v>
      </c>
      <c r="HBM66" s="1015" t="s">
        <v>437</v>
      </c>
      <c r="HBO66" s="1015" t="s">
        <v>437</v>
      </c>
      <c r="HBQ66" s="1015" t="s">
        <v>437</v>
      </c>
      <c r="HBS66" s="1015" t="s">
        <v>437</v>
      </c>
      <c r="HBU66" s="1015" t="s">
        <v>437</v>
      </c>
      <c r="HBW66" s="1015" t="s">
        <v>437</v>
      </c>
      <c r="HBY66" s="1015" t="s">
        <v>437</v>
      </c>
      <c r="HCA66" s="1015" t="s">
        <v>437</v>
      </c>
      <c r="HCC66" s="1015" t="s">
        <v>437</v>
      </c>
      <c r="HCE66" s="1015" t="s">
        <v>437</v>
      </c>
      <c r="HCG66" s="1015" t="s">
        <v>437</v>
      </c>
      <c r="HCI66" s="1015" t="s">
        <v>437</v>
      </c>
      <c r="HCK66" s="1015" t="s">
        <v>437</v>
      </c>
      <c r="HCM66" s="1015" t="s">
        <v>437</v>
      </c>
      <c r="HCO66" s="1015" t="s">
        <v>437</v>
      </c>
      <c r="HCQ66" s="1015" t="s">
        <v>437</v>
      </c>
      <c r="HCS66" s="1015" t="s">
        <v>437</v>
      </c>
      <c r="HCU66" s="1015" t="s">
        <v>437</v>
      </c>
      <c r="HCW66" s="1015" t="s">
        <v>437</v>
      </c>
      <c r="HCY66" s="1015" t="s">
        <v>437</v>
      </c>
      <c r="HDA66" s="1015" t="s">
        <v>437</v>
      </c>
      <c r="HDC66" s="1015" t="s">
        <v>437</v>
      </c>
      <c r="HDE66" s="1015" t="s">
        <v>437</v>
      </c>
      <c r="HDG66" s="1015" t="s">
        <v>437</v>
      </c>
      <c r="HDI66" s="1015" t="s">
        <v>437</v>
      </c>
      <c r="HDK66" s="1015" t="s">
        <v>437</v>
      </c>
      <c r="HDM66" s="1015" t="s">
        <v>437</v>
      </c>
      <c r="HDO66" s="1015" t="s">
        <v>437</v>
      </c>
      <c r="HDQ66" s="1015" t="s">
        <v>437</v>
      </c>
      <c r="HDS66" s="1015" t="s">
        <v>437</v>
      </c>
      <c r="HDU66" s="1015" t="s">
        <v>437</v>
      </c>
      <c r="HDW66" s="1015" t="s">
        <v>437</v>
      </c>
      <c r="HDY66" s="1015" t="s">
        <v>437</v>
      </c>
      <c r="HEA66" s="1015" t="s">
        <v>437</v>
      </c>
      <c r="HEC66" s="1015" t="s">
        <v>437</v>
      </c>
      <c r="HEE66" s="1015" t="s">
        <v>437</v>
      </c>
      <c r="HEG66" s="1015" t="s">
        <v>437</v>
      </c>
      <c r="HEI66" s="1015" t="s">
        <v>437</v>
      </c>
      <c r="HEK66" s="1015" t="s">
        <v>437</v>
      </c>
      <c r="HEM66" s="1015" t="s">
        <v>437</v>
      </c>
      <c r="HEO66" s="1015" t="s">
        <v>437</v>
      </c>
      <c r="HEQ66" s="1015" t="s">
        <v>437</v>
      </c>
      <c r="HES66" s="1015" t="s">
        <v>437</v>
      </c>
      <c r="HEU66" s="1015" t="s">
        <v>437</v>
      </c>
      <c r="HEW66" s="1015" t="s">
        <v>437</v>
      </c>
      <c r="HEY66" s="1015" t="s">
        <v>437</v>
      </c>
      <c r="HFA66" s="1015" t="s">
        <v>437</v>
      </c>
      <c r="HFC66" s="1015" t="s">
        <v>437</v>
      </c>
      <c r="HFE66" s="1015" t="s">
        <v>437</v>
      </c>
      <c r="HFG66" s="1015" t="s">
        <v>437</v>
      </c>
      <c r="HFI66" s="1015" t="s">
        <v>437</v>
      </c>
      <c r="HFK66" s="1015" t="s">
        <v>437</v>
      </c>
      <c r="HFM66" s="1015" t="s">
        <v>437</v>
      </c>
      <c r="HFO66" s="1015" t="s">
        <v>437</v>
      </c>
      <c r="HFQ66" s="1015" t="s">
        <v>437</v>
      </c>
      <c r="HFS66" s="1015" t="s">
        <v>437</v>
      </c>
      <c r="HFU66" s="1015" t="s">
        <v>437</v>
      </c>
      <c r="HFW66" s="1015" t="s">
        <v>437</v>
      </c>
      <c r="HFY66" s="1015" t="s">
        <v>437</v>
      </c>
      <c r="HGA66" s="1015" t="s">
        <v>437</v>
      </c>
      <c r="HGC66" s="1015" t="s">
        <v>437</v>
      </c>
      <c r="HGE66" s="1015" t="s">
        <v>437</v>
      </c>
      <c r="HGG66" s="1015" t="s">
        <v>437</v>
      </c>
      <c r="HGI66" s="1015" t="s">
        <v>437</v>
      </c>
      <c r="HGK66" s="1015" t="s">
        <v>437</v>
      </c>
      <c r="HGM66" s="1015" t="s">
        <v>437</v>
      </c>
      <c r="HGO66" s="1015" t="s">
        <v>437</v>
      </c>
      <c r="HGQ66" s="1015" t="s">
        <v>437</v>
      </c>
      <c r="HGS66" s="1015" t="s">
        <v>437</v>
      </c>
      <c r="HGU66" s="1015" t="s">
        <v>437</v>
      </c>
      <c r="HGW66" s="1015" t="s">
        <v>437</v>
      </c>
      <c r="HGY66" s="1015" t="s">
        <v>437</v>
      </c>
      <c r="HHA66" s="1015" t="s">
        <v>437</v>
      </c>
      <c r="HHC66" s="1015" t="s">
        <v>437</v>
      </c>
      <c r="HHE66" s="1015" t="s">
        <v>437</v>
      </c>
      <c r="HHG66" s="1015" t="s">
        <v>437</v>
      </c>
      <c r="HHI66" s="1015" t="s">
        <v>437</v>
      </c>
      <c r="HHK66" s="1015" t="s">
        <v>437</v>
      </c>
      <c r="HHM66" s="1015" t="s">
        <v>437</v>
      </c>
      <c r="HHO66" s="1015" t="s">
        <v>437</v>
      </c>
      <c r="HHQ66" s="1015" t="s">
        <v>437</v>
      </c>
      <c r="HHS66" s="1015" t="s">
        <v>437</v>
      </c>
      <c r="HHU66" s="1015" t="s">
        <v>437</v>
      </c>
      <c r="HHW66" s="1015" t="s">
        <v>437</v>
      </c>
      <c r="HHY66" s="1015" t="s">
        <v>437</v>
      </c>
      <c r="HIA66" s="1015" t="s">
        <v>437</v>
      </c>
      <c r="HIC66" s="1015" t="s">
        <v>437</v>
      </c>
      <c r="HIE66" s="1015" t="s">
        <v>437</v>
      </c>
      <c r="HIG66" s="1015" t="s">
        <v>437</v>
      </c>
      <c r="HII66" s="1015" t="s">
        <v>437</v>
      </c>
      <c r="HIK66" s="1015" t="s">
        <v>437</v>
      </c>
      <c r="HIM66" s="1015" t="s">
        <v>437</v>
      </c>
      <c r="HIO66" s="1015" t="s">
        <v>437</v>
      </c>
      <c r="HIQ66" s="1015" t="s">
        <v>437</v>
      </c>
      <c r="HIS66" s="1015" t="s">
        <v>437</v>
      </c>
      <c r="HIU66" s="1015" t="s">
        <v>437</v>
      </c>
      <c r="HIW66" s="1015" t="s">
        <v>437</v>
      </c>
      <c r="HIY66" s="1015" t="s">
        <v>437</v>
      </c>
      <c r="HJA66" s="1015" t="s">
        <v>437</v>
      </c>
      <c r="HJC66" s="1015" t="s">
        <v>437</v>
      </c>
      <c r="HJE66" s="1015" t="s">
        <v>437</v>
      </c>
      <c r="HJG66" s="1015" t="s">
        <v>437</v>
      </c>
      <c r="HJI66" s="1015" t="s">
        <v>437</v>
      </c>
      <c r="HJK66" s="1015" t="s">
        <v>437</v>
      </c>
      <c r="HJM66" s="1015" t="s">
        <v>437</v>
      </c>
      <c r="HJO66" s="1015" t="s">
        <v>437</v>
      </c>
      <c r="HJQ66" s="1015" t="s">
        <v>437</v>
      </c>
      <c r="HJS66" s="1015" t="s">
        <v>437</v>
      </c>
      <c r="HJU66" s="1015" t="s">
        <v>437</v>
      </c>
      <c r="HJW66" s="1015" t="s">
        <v>437</v>
      </c>
      <c r="HJY66" s="1015" t="s">
        <v>437</v>
      </c>
      <c r="HKA66" s="1015" t="s">
        <v>437</v>
      </c>
      <c r="HKC66" s="1015" t="s">
        <v>437</v>
      </c>
      <c r="HKE66" s="1015" t="s">
        <v>437</v>
      </c>
      <c r="HKG66" s="1015" t="s">
        <v>437</v>
      </c>
      <c r="HKI66" s="1015" t="s">
        <v>437</v>
      </c>
      <c r="HKK66" s="1015" t="s">
        <v>437</v>
      </c>
      <c r="HKM66" s="1015" t="s">
        <v>437</v>
      </c>
      <c r="HKO66" s="1015" t="s">
        <v>437</v>
      </c>
      <c r="HKQ66" s="1015" t="s">
        <v>437</v>
      </c>
      <c r="HKS66" s="1015" t="s">
        <v>437</v>
      </c>
      <c r="HKU66" s="1015" t="s">
        <v>437</v>
      </c>
      <c r="HKW66" s="1015" t="s">
        <v>437</v>
      </c>
      <c r="HKY66" s="1015" t="s">
        <v>437</v>
      </c>
      <c r="HLA66" s="1015" t="s">
        <v>437</v>
      </c>
      <c r="HLC66" s="1015" t="s">
        <v>437</v>
      </c>
      <c r="HLE66" s="1015" t="s">
        <v>437</v>
      </c>
      <c r="HLG66" s="1015" t="s">
        <v>437</v>
      </c>
      <c r="HLI66" s="1015" t="s">
        <v>437</v>
      </c>
      <c r="HLK66" s="1015" t="s">
        <v>437</v>
      </c>
      <c r="HLM66" s="1015" t="s">
        <v>437</v>
      </c>
      <c r="HLO66" s="1015" t="s">
        <v>437</v>
      </c>
      <c r="HLQ66" s="1015" t="s">
        <v>437</v>
      </c>
      <c r="HLS66" s="1015" t="s">
        <v>437</v>
      </c>
      <c r="HLU66" s="1015" t="s">
        <v>437</v>
      </c>
      <c r="HLW66" s="1015" t="s">
        <v>437</v>
      </c>
      <c r="HLY66" s="1015" t="s">
        <v>437</v>
      </c>
      <c r="HMA66" s="1015" t="s">
        <v>437</v>
      </c>
      <c r="HMC66" s="1015" t="s">
        <v>437</v>
      </c>
      <c r="HME66" s="1015" t="s">
        <v>437</v>
      </c>
      <c r="HMG66" s="1015" t="s">
        <v>437</v>
      </c>
      <c r="HMI66" s="1015" t="s">
        <v>437</v>
      </c>
      <c r="HMK66" s="1015" t="s">
        <v>437</v>
      </c>
      <c r="HMM66" s="1015" t="s">
        <v>437</v>
      </c>
      <c r="HMO66" s="1015" t="s">
        <v>437</v>
      </c>
      <c r="HMQ66" s="1015" t="s">
        <v>437</v>
      </c>
      <c r="HMS66" s="1015" t="s">
        <v>437</v>
      </c>
      <c r="HMU66" s="1015" t="s">
        <v>437</v>
      </c>
      <c r="HMW66" s="1015" t="s">
        <v>437</v>
      </c>
      <c r="HMY66" s="1015" t="s">
        <v>437</v>
      </c>
      <c r="HNA66" s="1015" t="s">
        <v>437</v>
      </c>
      <c r="HNC66" s="1015" t="s">
        <v>437</v>
      </c>
      <c r="HNE66" s="1015" t="s">
        <v>437</v>
      </c>
      <c r="HNG66" s="1015" t="s">
        <v>437</v>
      </c>
      <c r="HNI66" s="1015" t="s">
        <v>437</v>
      </c>
      <c r="HNK66" s="1015" t="s">
        <v>437</v>
      </c>
      <c r="HNM66" s="1015" t="s">
        <v>437</v>
      </c>
      <c r="HNO66" s="1015" t="s">
        <v>437</v>
      </c>
      <c r="HNQ66" s="1015" t="s">
        <v>437</v>
      </c>
      <c r="HNS66" s="1015" t="s">
        <v>437</v>
      </c>
      <c r="HNU66" s="1015" t="s">
        <v>437</v>
      </c>
      <c r="HNW66" s="1015" t="s">
        <v>437</v>
      </c>
      <c r="HNY66" s="1015" t="s">
        <v>437</v>
      </c>
      <c r="HOA66" s="1015" t="s">
        <v>437</v>
      </c>
      <c r="HOC66" s="1015" t="s">
        <v>437</v>
      </c>
      <c r="HOE66" s="1015" t="s">
        <v>437</v>
      </c>
      <c r="HOG66" s="1015" t="s">
        <v>437</v>
      </c>
      <c r="HOI66" s="1015" t="s">
        <v>437</v>
      </c>
      <c r="HOK66" s="1015" t="s">
        <v>437</v>
      </c>
      <c r="HOM66" s="1015" t="s">
        <v>437</v>
      </c>
      <c r="HOO66" s="1015" t="s">
        <v>437</v>
      </c>
      <c r="HOQ66" s="1015" t="s">
        <v>437</v>
      </c>
      <c r="HOS66" s="1015" t="s">
        <v>437</v>
      </c>
      <c r="HOU66" s="1015" t="s">
        <v>437</v>
      </c>
      <c r="HOW66" s="1015" t="s">
        <v>437</v>
      </c>
      <c r="HOY66" s="1015" t="s">
        <v>437</v>
      </c>
      <c r="HPA66" s="1015" t="s">
        <v>437</v>
      </c>
      <c r="HPC66" s="1015" t="s">
        <v>437</v>
      </c>
      <c r="HPE66" s="1015" t="s">
        <v>437</v>
      </c>
      <c r="HPG66" s="1015" t="s">
        <v>437</v>
      </c>
      <c r="HPI66" s="1015" t="s">
        <v>437</v>
      </c>
      <c r="HPK66" s="1015" t="s">
        <v>437</v>
      </c>
      <c r="HPM66" s="1015" t="s">
        <v>437</v>
      </c>
      <c r="HPO66" s="1015" t="s">
        <v>437</v>
      </c>
      <c r="HPQ66" s="1015" t="s">
        <v>437</v>
      </c>
      <c r="HPS66" s="1015" t="s">
        <v>437</v>
      </c>
      <c r="HPU66" s="1015" t="s">
        <v>437</v>
      </c>
      <c r="HPW66" s="1015" t="s">
        <v>437</v>
      </c>
      <c r="HPY66" s="1015" t="s">
        <v>437</v>
      </c>
      <c r="HQA66" s="1015" t="s">
        <v>437</v>
      </c>
      <c r="HQC66" s="1015" t="s">
        <v>437</v>
      </c>
      <c r="HQE66" s="1015" t="s">
        <v>437</v>
      </c>
      <c r="HQG66" s="1015" t="s">
        <v>437</v>
      </c>
      <c r="HQI66" s="1015" t="s">
        <v>437</v>
      </c>
      <c r="HQK66" s="1015" t="s">
        <v>437</v>
      </c>
      <c r="HQM66" s="1015" t="s">
        <v>437</v>
      </c>
      <c r="HQO66" s="1015" t="s">
        <v>437</v>
      </c>
      <c r="HQQ66" s="1015" t="s">
        <v>437</v>
      </c>
      <c r="HQS66" s="1015" t="s">
        <v>437</v>
      </c>
      <c r="HQU66" s="1015" t="s">
        <v>437</v>
      </c>
      <c r="HQW66" s="1015" t="s">
        <v>437</v>
      </c>
      <c r="HQY66" s="1015" t="s">
        <v>437</v>
      </c>
      <c r="HRA66" s="1015" t="s">
        <v>437</v>
      </c>
      <c r="HRC66" s="1015" t="s">
        <v>437</v>
      </c>
      <c r="HRE66" s="1015" t="s">
        <v>437</v>
      </c>
      <c r="HRG66" s="1015" t="s">
        <v>437</v>
      </c>
      <c r="HRI66" s="1015" t="s">
        <v>437</v>
      </c>
      <c r="HRK66" s="1015" t="s">
        <v>437</v>
      </c>
      <c r="HRM66" s="1015" t="s">
        <v>437</v>
      </c>
      <c r="HRO66" s="1015" t="s">
        <v>437</v>
      </c>
      <c r="HRQ66" s="1015" t="s">
        <v>437</v>
      </c>
      <c r="HRS66" s="1015" t="s">
        <v>437</v>
      </c>
      <c r="HRU66" s="1015" t="s">
        <v>437</v>
      </c>
      <c r="HRW66" s="1015" t="s">
        <v>437</v>
      </c>
      <c r="HRY66" s="1015" t="s">
        <v>437</v>
      </c>
      <c r="HSA66" s="1015" t="s">
        <v>437</v>
      </c>
      <c r="HSC66" s="1015" t="s">
        <v>437</v>
      </c>
      <c r="HSE66" s="1015" t="s">
        <v>437</v>
      </c>
      <c r="HSG66" s="1015" t="s">
        <v>437</v>
      </c>
      <c r="HSI66" s="1015" t="s">
        <v>437</v>
      </c>
      <c r="HSK66" s="1015" t="s">
        <v>437</v>
      </c>
      <c r="HSM66" s="1015" t="s">
        <v>437</v>
      </c>
      <c r="HSO66" s="1015" t="s">
        <v>437</v>
      </c>
      <c r="HSQ66" s="1015" t="s">
        <v>437</v>
      </c>
      <c r="HSS66" s="1015" t="s">
        <v>437</v>
      </c>
      <c r="HSU66" s="1015" t="s">
        <v>437</v>
      </c>
      <c r="HSW66" s="1015" t="s">
        <v>437</v>
      </c>
      <c r="HSY66" s="1015" t="s">
        <v>437</v>
      </c>
      <c r="HTA66" s="1015" t="s">
        <v>437</v>
      </c>
      <c r="HTC66" s="1015" t="s">
        <v>437</v>
      </c>
      <c r="HTE66" s="1015" t="s">
        <v>437</v>
      </c>
      <c r="HTG66" s="1015" t="s">
        <v>437</v>
      </c>
      <c r="HTI66" s="1015" t="s">
        <v>437</v>
      </c>
      <c r="HTK66" s="1015" t="s">
        <v>437</v>
      </c>
      <c r="HTM66" s="1015" t="s">
        <v>437</v>
      </c>
      <c r="HTO66" s="1015" t="s">
        <v>437</v>
      </c>
      <c r="HTQ66" s="1015" t="s">
        <v>437</v>
      </c>
      <c r="HTS66" s="1015" t="s">
        <v>437</v>
      </c>
      <c r="HTU66" s="1015" t="s">
        <v>437</v>
      </c>
      <c r="HTW66" s="1015" t="s">
        <v>437</v>
      </c>
      <c r="HTY66" s="1015" t="s">
        <v>437</v>
      </c>
      <c r="HUA66" s="1015" t="s">
        <v>437</v>
      </c>
      <c r="HUC66" s="1015" t="s">
        <v>437</v>
      </c>
      <c r="HUE66" s="1015" t="s">
        <v>437</v>
      </c>
      <c r="HUG66" s="1015" t="s">
        <v>437</v>
      </c>
      <c r="HUI66" s="1015" t="s">
        <v>437</v>
      </c>
      <c r="HUK66" s="1015" t="s">
        <v>437</v>
      </c>
      <c r="HUM66" s="1015" t="s">
        <v>437</v>
      </c>
      <c r="HUO66" s="1015" t="s">
        <v>437</v>
      </c>
      <c r="HUQ66" s="1015" t="s">
        <v>437</v>
      </c>
      <c r="HUS66" s="1015" t="s">
        <v>437</v>
      </c>
      <c r="HUU66" s="1015" t="s">
        <v>437</v>
      </c>
      <c r="HUW66" s="1015" t="s">
        <v>437</v>
      </c>
      <c r="HUY66" s="1015" t="s">
        <v>437</v>
      </c>
      <c r="HVA66" s="1015" t="s">
        <v>437</v>
      </c>
      <c r="HVC66" s="1015" t="s">
        <v>437</v>
      </c>
      <c r="HVE66" s="1015" t="s">
        <v>437</v>
      </c>
      <c r="HVG66" s="1015" t="s">
        <v>437</v>
      </c>
      <c r="HVI66" s="1015" t="s">
        <v>437</v>
      </c>
      <c r="HVK66" s="1015" t="s">
        <v>437</v>
      </c>
      <c r="HVM66" s="1015" t="s">
        <v>437</v>
      </c>
      <c r="HVO66" s="1015" t="s">
        <v>437</v>
      </c>
      <c r="HVQ66" s="1015" t="s">
        <v>437</v>
      </c>
      <c r="HVS66" s="1015" t="s">
        <v>437</v>
      </c>
      <c r="HVU66" s="1015" t="s">
        <v>437</v>
      </c>
      <c r="HVW66" s="1015" t="s">
        <v>437</v>
      </c>
      <c r="HVY66" s="1015" t="s">
        <v>437</v>
      </c>
      <c r="HWA66" s="1015" t="s">
        <v>437</v>
      </c>
      <c r="HWC66" s="1015" t="s">
        <v>437</v>
      </c>
      <c r="HWE66" s="1015" t="s">
        <v>437</v>
      </c>
      <c r="HWG66" s="1015" t="s">
        <v>437</v>
      </c>
      <c r="HWI66" s="1015" t="s">
        <v>437</v>
      </c>
      <c r="HWK66" s="1015" t="s">
        <v>437</v>
      </c>
      <c r="HWM66" s="1015" t="s">
        <v>437</v>
      </c>
      <c r="HWO66" s="1015" t="s">
        <v>437</v>
      </c>
      <c r="HWQ66" s="1015" t="s">
        <v>437</v>
      </c>
      <c r="HWS66" s="1015" t="s">
        <v>437</v>
      </c>
      <c r="HWU66" s="1015" t="s">
        <v>437</v>
      </c>
      <c r="HWW66" s="1015" t="s">
        <v>437</v>
      </c>
      <c r="HWY66" s="1015" t="s">
        <v>437</v>
      </c>
      <c r="HXA66" s="1015" t="s">
        <v>437</v>
      </c>
      <c r="HXC66" s="1015" t="s">
        <v>437</v>
      </c>
      <c r="HXE66" s="1015" t="s">
        <v>437</v>
      </c>
      <c r="HXG66" s="1015" t="s">
        <v>437</v>
      </c>
      <c r="HXI66" s="1015" t="s">
        <v>437</v>
      </c>
      <c r="HXK66" s="1015" t="s">
        <v>437</v>
      </c>
      <c r="HXM66" s="1015" t="s">
        <v>437</v>
      </c>
      <c r="HXO66" s="1015" t="s">
        <v>437</v>
      </c>
      <c r="HXQ66" s="1015" t="s">
        <v>437</v>
      </c>
      <c r="HXS66" s="1015" t="s">
        <v>437</v>
      </c>
      <c r="HXU66" s="1015" t="s">
        <v>437</v>
      </c>
      <c r="HXW66" s="1015" t="s">
        <v>437</v>
      </c>
      <c r="HXY66" s="1015" t="s">
        <v>437</v>
      </c>
      <c r="HYA66" s="1015" t="s">
        <v>437</v>
      </c>
      <c r="HYC66" s="1015" t="s">
        <v>437</v>
      </c>
      <c r="HYE66" s="1015" t="s">
        <v>437</v>
      </c>
      <c r="HYG66" s="1015" t="s">
        <v>437</v>
      </c>
      <c r="HYI66" s="1015" t="s">
        <v>437</v>
      </c>
      <c r="HYK66" s="1015" t="s">
        <v>437</v>
      </c>
      <c r="HYM66" s="1015" t="s">
        <v>437</v>
      </c>
      <c r="HYO66" s="1015" t="s">
        <v>437</v>
      </c>
      <c r="HYQ66" s="1015" t="s">
        <v>437</v>
      </c>
      <c r="HYS66" s="1015" t="s">
        <v>437</v>
      </c>
      <c r="HYU66" s="1015" t="s">
        <v>437</v>
      </c>
      <c r="HYW66" s="1015" t="s">
        <v>437</v>
      </c>
      <c r="HYY66" s="1015" t="s">
        <v>437</v>
      </c>
      <c r="HZA66" s="1015" t="s">
        <v>437</v>
      </c>
      <c r="HZC66" s="1015" t="s">
        <v>437</v>
      </c>
      <c r="HZE66" s="1015" t="s">
        <v>437</v>
      </c>
      <c r="HZG66" s="1015" t="s">
        <v>437</v>
      </c>
      <c r="HZI66" s="1015" t="s">
        <v>437</v>
      </c>
      <c r="HZK66" s="1015" t="s">
        <v>437</v>
      </c>
      <c r="HZM66" s="1015" t="s">
        <v>437</v>
      </c>
      <c r="HZO66" s="1015" t="s">
        <v>437</v>
      </c>
      <c r="HZQ66" s="1015" t="s">
        <v>437</v>
      </c>
      <c r="HZS66" s="1015" t="s">
        <v>437</v>
      </c>
      <c r="HZU66" s="1015" t="s">
        <v>437</v>
      </c>
      <c r="HZW66" s="1015" t="s">
        <v>437</v>
      </c>
      <c r="HZY66" s="1015" t="s">
        <v>437</v>
      </c>
      <c r="IAA66" s="1015" t="s">
        <v>437</v>
      </c>
      <c r="IAC66" s="1015" t="s">
        <v>437</v>
      </c>
      <c r="IAE66" s="1015" t="s">
        <v>437</v>
      </c>
      <c r="IAG66" s="1015" t="s">
        <v>437</v>
      </c>
      <c r="IAI66" s="1015" t="s">
        <v>437</v>
      </c>
      <c r="IAK66" s="1015" t="s">
        <v>437</v>
      </c>
      <c r="IAM66" s="1015" t="s">
        <v>437</v>
      </c>
      <c r="IAO66" s="1015" t="s">
        <v>437</v>
      </c>
      <c r="IAQ66" s="1015" t="s">
        <v>437</v>
      </c>
      <c r="IAS66" s="1015" t="s">
        <v>437</v>
      </c>
      <c r="IAU66" s="1015" t="s">
        <v>437</v>
      </c>
      <c r="IAW66" s="1015" t="s">
        <v>437</v>
      </c>
      <c r="IAY66" s="1015" t="s">
        <v>437</v>
      </c>
      <c r="IBA66" s="1015" t="s">
        <v>437</v>
      </c>
      <c r="IBC66" s="1015" t="s">
        <v>437</v>
      </c>
      <c r="IBE66" s="1015" t="s">
        <v>437</v>
      </c>
      <c r="IBG66" s="1015" t="s">
        <v>437</v>
      </c>
      <c r="IBI66" s="1015" t="s">
        <v>437</v>
      </c>
      <c r="IBK66" s="1015" t="s">
        <v>437</v>
      </c>
      <c r="IBM66" s="1015" t="s">
        <v>437</v>
      </c>
      <c r="IBO66" s="1015" t="s">
        <v>437</v>
      </c>
      <c r="IBQ66" s="1015" t="s">
        <v>437</v>
      </c>
      <c r="IBS66" s="1015" t="s">
        <v>437</v>
      </c>
      <c r="IBU66" s="1015" t="s">
        <v>437</v>
      </c>
      <c r="IBW66" s="1015" t="s">
        <v>437</v>
      </c>
      <c r="IBY66" s="1015" t="s">
        <v>437</v>
      </c>
      <c r="ICA66" s="1015" t="s">
        <v>437</v>
      </c>
      <c r="ICC66" s="1015" t="s">
        <v>437</v>
      </c>
      <c r="ICE66" s="1015" t="s">
        <v>437</v>
      </c>
      <c r="ICG66" s="1015" t="s">
        <v>437</v>
      </c>
      <c r="ICI66" s="1015" t="s">
        <v>437</v>
      </c>
      <c r="ICK66" s="1015" t="s">
        <v>437</v>
      </c>
      <c r="ICM66" s="1015" t="s">
        <v>437</v>
      </c>
      <c r="ICO66" s="1015" t="s">
        <v>437</v>
      </c>
      <c r="ICQ66" s="1015" t="s">
        <v>437</v>
      </c>
      <c r="ICS66" s="1015" t="s">
        <v>437</v>
      </c>
      <c r="ICU66" s="1015" t="s">
        <v>437</v>
      </c>
      <c r="ICW66" s="1015" t="s">
        <v>437</v>
      </c>
      <c r="ICY66" s="1015" t="s">
        <v>437</v>
      </c>
      <c r="IDA66" s="1015" t="s">
        <v>437</v>
      </c>
      <c r="IDC66" s="1015" t="s">
        <v>437</v>
      </c>
      <c r="IDE66" s="1015" t="s">
        <v>437</v>
      </c>
      <c r="IDG66" s="1015" t="s">
        <v>437</v>
      </c>
      <c r="IDI66" s="1015" t="s">
        <v>437</v>
      </c>
      <c r="IDK66" s="1015" t="s">
        <v>437</v>
      </c>
      <c r="IDM66" s="1015" t="s">
        <v>437</v>
      </c>
      <c r="IDO66" s="1015" t="s">
        <v>437</v>
      </c>
      <c r="IDQ66" s="1015" t="s">
        <v>437</v>
      </c>
      <c r="IDS66" s="1015" t="s">
        <v>437</v>
      </c>
      <c r="IDU66" s="1015" t="s">
        <v>437</v>
      </c>
      <c r="IDW66" s="1015" t="s">
        <v>437</v>
      </c>
      <c r="IDY66" s="1015" t="s">
        <v>437</v>
      </c>
      <c r="IEA66" s="1015" t="s">
        <v>437</v>
      </c>
      <c r="IEC66" s="1015" t="s">
        <v>437</v>
      </c>
      <c r="IEE66" s="1015" t="s">
        <v>437</v>
      </c>
      <c r="IEG66" s="1015" t="s">
        <v>437</v>
      </c>
      <c r="IEI66" s="1015" t="s">
        <v>437</v>
      </c>
      <c r="IEK66" s="1015" t="s">
        <v>437</v>
      </c>
      <c r="IEM66" s="1015" t="s">
        <v>437</v>
      </c>
      <c r="IEO66" s="1015" t="s">
        <v>437</v>
      </c>
      <c r="IEQ66" s="1015" t="s">
        <v>437</v>
      </c>
      <c r="IES66" s="1015" t="s">
        <v>437</v>
      </c>
      <c r="IEU66" s="1015" t="s">
        <v>437</v>
      </c>
      <c r="IEW66" s="1015" t="s">
        <v>437</v>
      </c>
      <c r="IEY66" s="1015" t="s">
        <v>437</v>
      </c>
      <c r="IFA66" s="1015" t="s">
        <v>437</v>
      </c>
      <c r="IFC66" s="1015" t="s">
        <v>437</v>
      </c>
      <c r="IFE66" s="1015" t="s">
        <v>437</v>
      </c>
      <c r="IFG66" s="1015" t="s">
        <v>437</v>
      </c>
      <c r="IFI66" s="1015" t="s">
        <v>437</v>
      </c>
      <c r="IFK66" s="1015" t="s">
        <v>437</v>
      </c>
      <c r="IFM66" s="1015" t="s">
        <v>437</v>
      </c>
      <c r="IFO66" s="1015" t="s">
        <v>437</v>
      </c>
      <c r="IFQ66" s="1015" t="s">
        <v>437</v>
      </c>
      <c r="IFS66" s="1015" t="s">
        <v>437</v>
      </c>
      <c r="IFU66" s="1015" t="s">
        <v>437</v>
      </c>
      <c r="IFW66" s="1015" t="s">
        <v>437</v>
      </c>
      <c r="IFY66" s="1015" t="s">
        <v>437</v>
      </c>
      <c r="IGA66" s="1015" t="s">
        <v>437</v>
      </c>
      <c r="IGC66" s="1015" t="s">
        <v>437</v>
      </c>
      <c r="IGE66" s="1015" t="s">
        <v>437</v>
      </c>
      <c r="IGG66" s="1015" t="s">
        <v>437</v>
      </c>
      <c r="IGI66" s="1015" t="s">
        <v>437</v>
      </c>
      <c r="IGK66" s="1015" t="s">
        <v>437</v>
      </c>
      <c r="IGM66" s="1015" t="s">
        <v>437</v>
      </c>
      <c r="IGO66" s="1015" t="s">
        <v>437</v>
      </c>
      <c r="IGQ66" s="1015" t="s">
        <v>437</v>
      </c>
      <c r="IGS66" s="1015" t="s">
        <v>437</v>
      </c>
      <c r="IGU66" s="1015" t="s">
        <v>437</v>
      </c>
      <c r="IGW66" s="1015" t="s">
        <v>437</v>
      </c>
      <c r="IGY66" s="1015" t="s">
        <v>437</v>
      </c>
      <c r="IHA66" s="1015" t="s">
        <v>437</v>
      </c>
      <c r="IHC66" s="1015" t="s">
        <v>437</v>
      </c>
      <c r="IHE66" s="1015" t="s">
        <v>437</v>
      </c>
      <c r="IHG66" s="1015" t="s">
        <v>437</v>
      </c>
      <c r="IHI66" s="1015" t="s">
        <v>437</v>
      </c>
      <c r="IHK66" s="1015" t="s">
        <v>437</v>
      </c>
      <c r="IHM66" s="1015" t="s">
        <v>437</v>
      </c>
      <c r="IHO66" s="1015" t="s">
        <v>437</v>
      </c>
      <c r="IHQ66" s="1015" t="s">
        <v>437</v>
      </c>
      <c r="IHS66" s="1015" t="s">
        <v>437</v>
      </c>
      <c r="IHU66" s="1015" t="s">
        <v>437</v>
      </c>
      <c r="IHW66" s="1015" t="s">
        <v>437</v>
      </c>
      <c r="IHY66" s="1015" t="s">
        <v>437</v>
      </c>
      <c r="IIA66" s="1015" t="s">
        <v>437</v>
      </c>
      <c r="IIC66" s="1015" t="s">
        <v>437</v>
      </c>
      <c r="IIE66" s="1015" t="s">
        <v>437</v>
      </c>
      <c r="IIG66" s="1015" t="s">
        <v>437</v>
      </c>
      <c r="III66" s="1015" t="s">
        <v>437</v>
      </c>
      <c r="IIK66" s="1015" t="s">
        <v>437</v>
      </c>
      <c r="IIM66" s="1015" t="s">
        <v>437</v>
      </c>
      <c r="IIO66" s="1015" t="s">
        <v>437</v>
      </c>
      <c r="IIQ66" s="1015" t="s">
        <v>437</v>
      </c>
      <c r="IIS66" s="1015" t="s">
        <v>437</v>
      </c>
      <c r="IIU66" s="1015" t="s">
        <v>437</v>
      </c>
      <c r="IIW66" s="1015" t="s">
        <v>437</v>
      </c>
      <c r="IIY66" s="1015" t="s">
        <v>437</v>
      </c>
      <c r="IJA66" s="1015" t="s">
        <v>437</v>
      </c>
      <c r="IJC66" s="1015" t="s">
        <v>437</v>
      </c>
      <c r="IJE66" s="1015" t="s">
        <v>437</v>
      </c>
      <c r="IJG66" s="1015" t="s">
        <v>437</v>
      </c>
      <c r="IJI66" s="1015" t="s">
        <v>437</v>
      </c>
      <c r="IJK66" s="1015" t="s">
        <v>437</v>
      </c>
      <c r="IJM66" s="1015" t="s">
        <v>437</v>
      </c>
      <c r="IJO66" s="1015" t="s">
        <v>437</v>
      </c>
      <c r="IJQ66" s="1015" t="s">
        <v>437</v>
      </c>
      <c r="IJS66" s="1015" t="s">
        <v>437</v>
      </c>
      <c r="IJU66" s="1015" t="s">
        <v>437</v>
      </c>
      <c r="IJW66" s="1015" t="s">
        <v>437</v>
      </c>
      <c r="IJY66" s="1015" t="s">
        <v>437</v>
      </c>
      <c r="IKA66" s="1015" t="s">
        <v>437</v>
      </c>
      <c r="IKC66" s="1015" t="s">
        <v>437</v>
      </c>
      <c r="IKE66" s="1015" t="s">
        <v>437</v>
      </c>
      <c r="IKG66" s="1015" t="s">
        <v>437</v>
      </c>
      <c r="IKI66" s="1015" t="s">
        <v>437</v>
      </c>
      <c r="IKK66" s="1015" t="s">
        <v>437</v>
      </c>
      <c r="IKM66" s="1015" t="s">
        <v>437</v>
      </c>
      <c r="IKO66" s="1015" t="s">
        <v>437</v>
      </c>
      <c r="IKQ66" s="1015" t="s">
        <v>437</v>
      </c>
      <c r="IKS66" s="1015" t="s">
        <v>437</v>
      </c>
      <c r="IKU66" s="1015" t="s">
        <v>437</v>
      </c>
      <c r="IKW66" s="1015" t="s">
        <v>437</v>
      </c>
      <c r="IKY66" s="1015" t="s">
        <v>437</v>
      </c>
      <c r="ILA66" s="1015" t="s">
        <v>437</v>
      </c>
      <c r="ILC66" s="1015" t="s">
        <v>437</v>
      </c>
      <c r="ILE66" s="1015" t="s">
        <v>437</v>
      </c>
      <c r="ILG66" s="1015" t="s">
        <v>437</v>
      </c>
      <c r="ILI66" s="1015" t="s">
        <v>437</v>
      </c>
      <c r="ILK66" s="1015" t="s">
        <v>437</v>
      </c>
      <c r="ILM66" s="1015" t="s">
        <v>437</v>
      </c>
      <c r="ILO66" s="1015" t="s">
        <v>437</v>
      </c>
      <c r="ILQ66" s="1015" t="s">
        <v>437</v>
      </c>
      <c r="ILS66" s="1015" t="s">
        <v>437</v>
      </c>
      <c r="ILU66" s="1015" t="s">
        <v>437</v>
      </c>
      <c r="ILW66" s="1015" t="s">
        <v>437</v>
      </c>
      <c r="ILY66" s="1015" t="s">
        <v>437</v>
      </c>
      <c r="IMA66" s="1015" t="s">
        <v>437</v>
      </c>
      <c r="IMC66" s="1015" t="s">
        <v>437</v>
      </c>
      <c r="IME66" s="1015" t="s">
        <v>437</v>
      </c>
      <c r="IMG66" s="1015" t="s">
        <v>437</v>
      </c>
      <c r="IMI66" s="1015" t="s">
        <v>437</v>
      </c>
      <c r="IMK66" s="1015" t="s">
        <v>437</v>
      </c>
      <c r="IMM66" s="1015" t="s">
        <v>437</v>
      </c>
      <c r="IMO66" s="1015" t="s">
        <v>437</v>
      </c>
      <c r="IMQ66" s="1015" t="s">
        <v>437</v>
      </c>
      <c r="IMS66" s="1015" t="s">
        <v>437</v>
      </c>
      <c r="IMU66" s="1015" t="s">
        <v>437</v>
      </c>
      <c r="IMW66" s="1015" t="s">
        <v>437</v>
      </c>
      <c r="IMY66" s="1015" t="s">
        <v>437</v>
      </c>
      <c r="INA66" s="1015" t="s">
        <v>437</v>
      </c>
      <c r="INC66" s="1015" t="s">
        <v>437</v>
      </c>
      <c r="INE66" s="1015" t="s">
        <v>437</v>
      </c>
      <c r="ING66" s="1015" t="s">
        <v>437</v>
      </c>
      <c r="INI66" s="1015" t="s">
        <v>437</v>
      </c>
      <c r="INK66" s="1015" t="s">
        <v>437</v>
      </c>
      <c r="INM66" s="1015" t="s">
        <v>437</v>
      </c>
      <c r="INO66" s="1015" t="s">
        <v>437</v>
      </c>
      <c r="INQ66" s="1015" t="s">
        <v>437</v>
      </c>
      <c r="INS66" s="1015" t="s">
        <v>437</v>
      </c>
      <c r="INU66" s="1015" t="s">
        <v>437</v>
      </c>
      <c r="INW66" s="1015" t="s">
        <v>437</v>
      </c>
      <c r="INY66" s="1015" t="s">
        <v>437</v>
      </c>
      <c r="IOA66" s="1015" t="s">
        <v>437</v>
      </c>
      <c r="IOC66" s="1015" t="s">
        <v>437</v>
      </c>
      <c r="IOE66" s="1015" t="s">
        <v>437</v>
      </c>
      <c r="IOG66" s="1015" t="s">
        <v>437</v>
      </c>
      <c r="IOI66" s="1015" t="s">
        <v>437</v>
      </c>
      <c r="IOK66" s="1015" t="s">
        <v>437</v>
      </c>
      <c r="IOM66" s="1015" t="s">
        <v>437</v>
      </c>
      <c r="IOO66" s="1015" t="s">
        <v>437</v>
      </c>
      <c r="IOQ66" s="1015" t="s">
        <v>437</v>
      </c>
      <c r="IOS66" s="1015" t="s">
        <v>437</v>
      </c>
      <c r="IOU66" s="1015" t="s">
        <v>437</v>
      </c>
      <c r="IOW66" s="1015" t="s">
        <v>437</v>
      </c>
      <c r="IOY66" s="1015" t="s">
        <v>437</v>
      </c>
      <c r="IPA66" s="1015" t="s">
        <v>437</v>
      </c>
      <c r="IPC66" s="1015" t="s">
        <v>437</v>
      </c>
      <c r="IPE66" s="1015" t="s">
        <v>437</v>
      </c>
      <c r="IPG66" s="1015" t="s">
        <v>437</v>
      </c>
      <c r="IPI66" s="1015" t="s">
        <v>437</v>
      </c>
      <c r="IPK66" s="1015" t="s">
        <v>437</v>
      </c>
      <c r="IPM66" s="1015" t="s">
        <v>437</v>
      </c>
      <c r="IPO66" s="1015" t="s">
        <v>437</v>
      </c>
      <c r="IPQ66" s="1015" t="s">
        <v>437</v>
      </c>
      <c r="IPS66" s="1015" t="s">
        <v>437</v>
      </c>
      <c r="IPU66" s="1015" t="s">
        <v>437</v>
      </c>
      <c r="IPW66" s="1015" t="s">
        <v>437</v>
      </c>
      <c r="IPY66" s="1015" t="s">
        <v>437</v>
      </c>
      <c r="IQA66" s="1015" t="s">
        <v>437</v>
      </c>
      <c r="IQC66" s="1015" t="s">
        <v>437</v>
      </c>
      <c r="IQE66" s="1015" t="s">
        <v>437</v>
      </c>
      <c r="IQG66" s="1015" t="s">
        <v>437</v>
      </c>
      <c r="IQI66" s="1015" t="s">
        <v>437</v>
      </c>
      <c r="IQK66" s="1015" t="s">
        <v>437</v>
      </c>
      <c r="IQM66" s="1015" t="s">
        <v>437</v>
      </c>
      <c r="IQO66" s="1015" t="s">
        <v>437</v>
      </c>
      <c r="IQQ66" s="1015" t="s">
        <v>437</v>
      </c>
      <c r="IQS66" s="1015" t="s">
        <v>437</v>
      </c>
      <c r="IQU66" s="1015" t="s">
        <v>437</v>
      </c>
      <c r="IQW66" s="1015" t="s">
        <v>437</v>
      </c>
      <c r="IQY66" s="1015" t="s">
        <v>437</v>
      </c>
      <c r="IRA66" s="1015" t="s">
        <v>437</v>
      </c>
      <c r="IRC66" s="1015" t="s">
        <v>437</v>
      </c>
      <c r="IRE66" s="1015" t="s">
        <v>437</v>
      </c>
      <c r="IRG66" s="1015" t="s">
        <v>437</v>
      </c>
      <c r="IRI66" s="1015" t="s">
        <v>437</v>
      </c>
      <c r="IRK66" s="1015" t="s">
        <v>437</v>
      </c>
      <c r="IRM66" s="1015" t="s">
        <v>437</v>
      </c>
      <c r="IRO66" s="1015" t="s">
        <v>437</v>
      </c>
      <c r="IRQ66" s="1015" t="s">
        <v>437</v>
      </c>
      <c r="IRS66" s="1015" t="s">
        <v>437</v>
      </c>
      <c r="IRU66" s="1015" t="s">
        <v>437</v>
      </c>
      <c r="IRW66" s="1015" t="s">
        <v>437</v>
      </c>
      <c r="IRY66" s="1015" t="s">
        <v>437</v>
      </c>
      <c r="ISA66" s="1015" t="s">
        <v>437</v>
      </c>
      <c r="ISC66" s="1015" t="s">
        <v>437</v>
      </c>
      <c r="ISE66" s="1015" t="s">
        <v>437</v>
      </c>
      <c r="ISG66" s="1015" t="s">
        <v>437</v>
      </c>
      <c r="ISI66" s="1015" t="s">
        <v>437</v>
      </c>
      <c r="ISK66" s="1015" t="s">
        <v>437</v>
      </c>
      <c r="ISM66" s="1015" t="s">
        <v>437</v>
      </c>
      <c r="ISO66" s="1015" t="s">
        <v>437</v>
      </c>
      <c r="ISQ66" s="1015" t="s">
        <v>437</v>
      </c>
      <c r="ISS66" s="1015" t="s">
        <v>437</v>
      </c>
      <c r="ISU66" s="1015" t="s">
        <v>437</v>
      </c>
      <c r="ISW66" s="1015" t="s">
        <v>437</v>
      </c>
      <c r="ISY66" s="1015" t="s">
        <v>437</v>
      </c>
      <c r="ITA66" s="1015" t="s">
        <v>437</v>
      </c>
      <c r="ITC66" s="1015" t="s">
        <v>437</v>
      </c>
      <c r="ITE66" s="1015" t="s">
        <v>437</v>
      </c>
      <c r="ITG66" s="1015" t="s">
        <v>437</v>
      </c>
      <c r="ITI66" s="1015" t="s">
        <v>437</v>
      </c>
      <c r="ITK66" s="1015" t="s">
        <v>437</v>
      </c>
      <c r="ITM66" s="1015" t="s">
        <v>437</v>
      </c>
      <c r="ITO66" s="1015" t="s">
        <v>437</v>
      </c>
      <c r="ITQ66" s="1015" t="s">
        <v>437</v>
      </c>
      <c r="ITS66" s="1015" t="s">
        <v>437</v>
      </c>
      <c r="ITU66" s="1015" t="s">
        <v>437</v>
      </c>
      <c r="ITW66" s="1015" t="s">
        <v>437</v>
      </c>
      <c r="ITY66" s="1015" t="s">
        <v>437</v>
      </c>
      <c r="IUA66" s="1015" t="s">
        <v>437</v>
      </c>
      <c r="IUC66" s="1015" t="s">
        <v>437</v>
      </c>
      <c r="IUE66" s="1015" t="s">
        <v>437</v>
      </c>
      <c r="IUG66" s="1015" t="s">
        <v>437</v>
      </c>
      <c r="IUI66" s="1015" t="s">
        <v>437</v>
      </c>
      <c r="IUK66" s="1015" t="s">
        <v>437</v>
      </c>
      <c r="IUM66" s="1015" t="s">
        <v>437</v>
      </c>
      <c r="IUO66" s="1015" t="s">
        <v>437</v>
      </c>
      <c r="IUQ66" s="1015" t="s">
        <v>437</v>
      </c>
      <c r="IUS66" s="1015" t="s">
        <v>437</v>
      </c>
      <c r="IUU66" s="1015" t="s">
        <v>437</v>
      </c>
      <c r="IUW66" s="1015" t="s">
        <v>437</v>
      </c>
      <c r="IUY66" s="1015" t="s">
        <v>437</v>
      </c>
      <c r="IVA66" s="1015" t="s">
        <v>437</v>
      </c>
      <c r="IVC66" s="1015" t="s">
        <v>437</v>
      </c>
      <c r="IVE66" s="1015" t="s">
        <v>437</v>
      </c>
      <c r="IVG66" s="1015" t="s">
        <v>437</v>
      </c>
      <c r="IVI66" s="1015" t="s">
        <v>437</v>
      </c>
      <c r="IVK66" s="1015" t="s">
        <v>437</v>
      </c>
      <c r="IVM66" s="1015" t="s">
        <v>437</v>
      </c>
      <c r="IVO66" s="1015" t="s">
        <v>437</v>
      </c>
      <c r="IVQ66" s="1015" t="s">
        <v>437</v>
      </c>
      <c r="IVS66" s="1015" t="s">
        <v>437</v>
      </c>
      <c r="IVU66" s="1015" t="s">
        <v>437</v>
      </c>
      <c r="IVW66" s="1015" t="s">
        <v>437</v>
      </c>
      <c r="IVY66" s="1015" t="s">
        <v>437</v>
      </c>
      <c r="IWA66" s="1015" t="s">
        <v>437</v>
      </c>
      <c r="IWC66" s="1015" t="s">
        <v>437</v>
      </c>
      <c r="IWE66" s="1015" t="s">
        <v>437</v>
      </c>
      <c r="IWG66" s="1015" t="s">
        <v>437</v>
      </c>
      <c r="IWI66" s="1015" t="s">
        <v>437</v>
      </c>
      <c r="IWK66" s="1015" t="s">
        <v>437</v>
      </c>
      <c r="IWM66" s="1015" t="s">
        <v>437</v>
      </c>
      <c r="IWO66" s="1015" t="s">
        <v>437</v>
      </c>
      <c r="IWQ66" s="1015" t="s">
        <v>437</v>
      </c>
      <c r="IWS66" s="1015" t="s">
        <v>437</v>
      </c>
      <c r="IWU66" s="1015" t="s">
        <v>437</v>
      </c>
      <c r="IWW66" s="1015" t="s">
        <v>437</v>
      </c>
      <c r="IWY66" s="1015" t="s">
        <v>437</v>
      </c>
      <c r="IXA66" s="1015" t="s">
        <v>437</v>
      </c>
      <c r="IXC66" s="1015" t="s">
        <v>437</v>
      </c>
      <c r="IXE66" s="1015" t="s">
        <v>437</v>
      </c>
      <c r="IXG66" s="1015" t="s">
        <v>437</v>
      </c>
      <c r="IXI66" s="1015" t="s">
        <v>437</v>
      </c>
      <c r="IXK66" s="1015" t="s">
        <v>437</v>
      </c>
      <c r="IXM66" s="1015" t="s">
        <v>437</v>
      </c>
      <c r="IXO66" s="1015" t="s">
        <v>437</v>
      </c>
      <c r="IXQ66" s="1015" t="s">
        <v>437</v>
      </c>
      <c r="IXS66" s="1015" t="s">
        <v>437</v>
      </c>
      <c r="IXU66" s="1015" t="s">
        <v>437</v>
      </c>
      <c r="IXW66" s="1015" t="s">
        <v>437</v>
      </c>
      <c r="IXY66" s="1015" t="s">
        <v>437</v>
      </c>
      <c r="IYA66" s="1015" t="s">
        <v>437</v>
      </c>
      <c r="IYC66" s="1015" t="s">
        <v>437</v>
      </c>
      <c r="IYE66" s="1015" t="s">
        <v>437</v>
      </c>
      <c r="IYG66" s="1015" t="s">
        <v>437</v>
      </c>
      <c r="IYI66" s="1015" t="s">
        <v>437</v>
      </c>
      <c r="IYK66" s="1015" t="s">
        <v>437</v>
      </c>
      <c r="IYM66" s="1015" t="s">
        <v>437</v>
      </c>
      <c r="IYO66" s="1015" t="s">
        <v>437</v>
      </c>
      <c r="IYQ66" s="1015" t="s">
        <v>437</v>
      </c>
      <c r="IYS66" s="1015" t="s">
        <v>437</v>
      </c>
      <c r="IYU66" s="1015" t="s">
        <v>437</v>
      </c>
      <c r="IYW66" s="1015" t="s">
        <v>437</v>
      </c>
      <c r="IYY66" s="1015" t="s">
        <v>437</v>
      </c>
      <c r="IZA66" s="1015" t="s">
        <v>437</v>
      </c>
      <c r="IZC66" s="1015" t="s">
        <v>437</v>
      </c>
      <c r="IZE66" s="1015" t="s">
        <v>437</v>
      </c>
      <c r="IZG66" s="1015" t="s">
        <v>437</v>
      </c>
      <c r="IZI66" s="1015" t="s">
        <v>437</v>
      </c>
      <c r="IZK66" s="1015" t="s">
        <v>437</v>
      </c>
      <c r="IZM66" s="1015" t="s">
        <v>437</v>
      </c>
      <c r="IZO66" s="1015" t="s">
        <v>437</v>
      </c>
      <c r="IZQ66" s="1015" t="s">
        <v>437</v>
      </c>
      <c r="IZS66" s="1015" t="s">
        <v>437</v>
      </c>
      <c r="IZU66" s="1015" t="s">
        <v>437</v>
      </c>
      <c r="IZW66" s="1015" t="s">
        <v>437</v>
      </c>
      <c r="IZY66" s="1015" t="s">
        <v>437</v>
      </c>
      <c r="JAA66" s="1015" t="s">
        <v>437</v>
      </c>
      <c r="JAC66" s="1015" t="s">
        <v>437</v>
      </c>
      <c r="JAE66" s="1015" t="s">
        <v>437</v>
      </c>
      <c r="JAG66" s="1015" t="s">
        <v>437</v>
      </c>
      <c r="JAI66" s="1015" t="s">
        <v>437</v>
      </c>
      <c r="JAK66" s="1015" t="s">
        <v>437</v>
      </c>
      <c r="JAM66" s="1015" t="s">
        <v>437</v>
      </c>
      <c r="JAO66" s="1015" t="s">
        <v>437</v>
      </c>
      <c r="JAQ66" s="1015" t="s">
        <v>437</v>
      </c>
      <c r="JAS66" s="1015" t="s">
        <v>437</v>
      </c>
      <c r="JAU66" s="1015" t="s">
        <v>437</v>
      </c>
      <c r="JAW66" s="1015" t="s">
        <v>437</v>
      </c>
      <c r="JAY66" s="1015" t="s">
        <v>437</v>
      </c>
      <c r="JBA66" s="1015" t="s">
        <v>437</v>
      </c>
      <c r="JBC66" s="1015" t="s">
        <v>437</v>
      </c>
      <c r="JBE66" s="1015" t="s">
        <v>437</v>
      </c>
      <c r="JBG66" s="1015" t="s">
        <v>437</v>
      </c>
      <c r="JBI66" s="1015" t="s">
        <v>437</v>
      </c>
      <c r="JBK66" s="1015" t="s">
        <v>437</v>
      </c>
      <c r="JBM66" s="1015" t="s">
        <v>437</v>
      </c>
      <c r="JBO66" s="1015" t="s">
        <v>437</v>
      </c>
      <c r="JBQ66" s="1015" t="s">
        <v>437</v>
      </c>
      <c r="JBS66" s="1015" t="s">
        <v>437</v>
      </c>
      <c r="JBU66" s="1015" t="s">
        <v>437</v>
      </c>
      <c r="JBW66" s="1015" t="s">
        <v>437</v>
      </c>
      <c r="JBY66" s="1015" t="s">
        <v>437</v>
      </c>
      <c r="JCA66" s="1015" t="s">
        <v>437</v>
      </c>
      <c r="JCC66" s="1015" t="s">
        <v>437</v>
      </c>
      <c r="JCE66" s="1015" t="s">
        <v>437</v>
      </c>
      <c r="JCG66" s="1015" t="s">
        <v>437</v>
      </c>
      <c r="JCI66" s="1015" t="s">
        <v>437</v>
      </c>
      <c r="JCK66" s="1015" t="s">
        <v>437</v>
      </c>
      <c r="JCM66" s="1015" t="s">
        <v>437</v>
      </c>
      <c r="JCO66" s="1015" t="s">
        <v>437</v>
      </c>
      <c r="JCQ66" s="1015" t="s">
        <v>437</v>
      </c>
      <c r="JCS66" s="1015" t="s">
        <v>437</v>
      </c>
      <c r="JCU66" s="1015" t="s">
        <v>437</v>
      </c>
      <c r="JCW66" s="1015" t="s">
        <v>437</v>
      </c>
      <c r="JCY66" s="1015" t="s">
        <v>437</v>
      </c>
      <c r="JDA66" s="1015" t="s">
        <v>437</v>
      </c>
      <c r="JDC66" s="1015" t="s">
        <v>437</v>
      </c>
      <c r="JDE66" s="1015" t="s">
        <v>437</v>
      </c>
      <c r="JDG66" s="1015" t="s">
        <v>437</v>
      </c>
      <c r="JDI66" s="1015" t="s">
        <v>437</v>
      </c>
      <c r="JDK66" s="1015" t="s">
        <v>437</v>
      </c>
      <c r="JDM66" s="1015" t="s">
        <v>437</v>
      </c>
      <c r="JDO66" s="1015" t="s">
        <v>437</v>
      </c>
      <c r="JDQ66" s="1015" t="s">
        <v>437</v>
      </c>
      <c r="JDS66" s="1015" t="s">
        <v>437</v>
      </c>
      <c r="JDU66" s="1015" t="s">
        <v>437</v>
      </c>
      <c r="JDW66" s="1015" t="s">
        <v>437</v>
      </c>
      <c r="JDY66" s="1015" t="s">
        <v>437</v>
      </c>
      <c r="JEA66" s="1015" t="s">
        <v>437</v>
      </c>
      <c r="JEC66" s="1015" t="s">
        <v>437</v>
      </c>
      <c r="JEE66" s="1015" t="s">
        <v>437</v>
      </c>
      <c r="JEG66" s="1015" t="s">
        <v>437</v>
      </c>
      <c r="JEI66" s="1015" t="s">
        <v>437</v>
      </c>
      <c r="JEK66" s="1015" t="s">
        <v>437</v>
      </c>
      <c r="JEM66" s="1015" t="s">
        <v>437</v>
      </c>
      <c r="JEO66" s="1015" t="s">
        <v>437</v>
      </c>
      <c r="JEQ66" s="1015" t="s">
        <v>437</v>
      </c>
      <c r="JES66" s="1015" t="s">
        <v>437</v>
      </c>
      <c r="JEU66" s="1015" t="s">
        <v>437</v>
      </c>
      <c r="JEW66" s="1015" t="s">
        <v>437</v>
      </c>
      <c r="JEY66" s="1015" t="s">
        <v>437</v>
      </c>
      <c r="JFA66" s="1015" t="s">
        <v>437</v>
      </c>
      <c r="JFC66" s="1015" t="s">
        <v>437</v>
      </c>
      <c r="JFE66" s="1015" t="s">
        <v>437</v>
      </c>
      <c r="JFG66" s="1015" t="s">
        <v>437</v>
      </c>
      <c r="JFI66" s="1015" t="s">
        <v>437</v>
      </c>
      <c r="JFK66" s="1015" t="s">
        <v>437</v>
      </c>
      <c r="JFM66" s="1015" t="s">
        <v>437</v>
      </c>
      <c r="JFO66" s="1015" t="s">
        <v>437</v>
      </c>
      <c r="JFQ66" s="1015" t="s">
        <v>437</v>
      </c>
      <c r="JFS66" s="1015" t="s">
        <v>437</v>
      </c>
      <c r="JFU66" s="1015" t="s">
        <v>437</v>
      </c>
      <c r="JFW66" s="1015" t="s">
        <v>437</v>
      </c>
      <c r="JFY66" s="1015" t="s">
        <v>437</v>
      </c>
      <c r="JGA66" s="1015" t="s">
        <v>437</v>
      </c>
      <c r="JGC66" s="1015" t="s">
        <v>437</v>
      </c>
      <c r="JGE66" s="1015" t="s">
        <v>437</v>
      </c>
      <c r="JGG66" s="1015" t="s">
        <v>437</v>
      </c>
      <c r="JGI66" s="1015" t="s">
        <v>437</v>
      </c>
      <c r="JGK66" s="1015" t="s">
        <v>437</v>
      </c>
      <c r="JGM66" s="1015" t="s">
        <v>437</v>
      </c>
      <c r="JGO66" s="1015" t="s">
        <v>437</v>
      </c>
      <c r="JGQ66" s="1015" t="s">
        <v>437</v>
      </c>
      <c r="JGS66" s="1015" t="s">
        <v>437</v>
      </c>
      <c r="JGU66" s="1015" t="s">
        <v>437</v>
      </c>
      <c r="JGW66" s="1015" t="s">
        <v>437</v>
      </c>
      <c r="JGY66" s="1015" t="s">
        <v>437</v>
      </c>
      <c r="JHA66" s="1015" t="s">
        <v>437</v>
      </c>
      <c r="JHC66" s="1015" t="s">
        <v>437</v>
      </c>
      <c r="JHE66" s="1015" t="s">
        <v>437</v>
      </c>
      <c r="JHG66" s="1015" t="s">
        <v>437</v>
      </c>
      <c r="JHI66" s="1015" t="s">
        <v>437</v>
      </c>
      <c r="JHK66" s="1015" t="s">
        <v>437</v>
      </c>
      <c r="JHM66" s="1015" t="s">
        <v>437</v>
      </c>
      <c r="JHO66" s="1015" t="s">
        <v>437</v>
      </c>
      <c r="JHQ66" s="1015" t="s">
        <v>437</v>
      </c>
      <c r="JHS66" s="1015" t="s">
        <v>437</v>
      </c>
      <c r="JHU66" s="1015" t="s">
        <v>437</v>
      </c>
      <c r="JHW66" s="1015" t="s">
        <v>437</v>
      </c>
      <c r="JHY66" s="1015" t="s">
        <v>437</v>
      </c>
      <c r="JIA66" s="1015" t="s">
        <v>437</v>
      </c>
      <c r="JIC66" s="1015" t="s">
        <v>437</v>
      </c>
      <c r="JIE66" s="1015" t="s">
        <v>437</v>
      </c>
      <c r="JIG66" s="1015" t="s">
        <v>437</v>
      </c>
      <c r="JII66" s="1015" t="s">
        <v>437</v>
      </c>
      <c r="JIK66" s="1015" t="s">
        <v>437</v>
      </c>
      <c r="JIM66" s="1015" t="s">
        <v>437</v>
      </c>
      <c r="JIO66" s="1015" t="s">
        <v>437</v>
      </c>
      <c r="JIQ66" s="1015" t="s">
        <v>437</v>
      </c>
      <c r="JIS66" s="1015" t="s">
        <v>437</v>
      </c>
      <c r="JIU66" s="1015" t="s">
        <v>437</v>
      </c>
      <c r="JIW66" s="1015" t="s">
        <v>437</v>
      </c>
      <c r="JIY66" s="1015" t="s">
        <v>437</v>
      </c>
      <c r="JJA66" s="1015" t="s">
        <v>437</v>
      </c>
      <c r="JJC66" s="1015" t="s">
        <v>437</v>
      </c>
      <c r="JJE66" s="1015" t="s">
        <v>437</v>
      </c>
      <c r="JJG66" s="1015" t="s">
        <v>437</v>
      </c>
      <c r="JJI66" s="1015" t="s">
        <v>437</v>
      </c>
      <c r="JJK66" s="1015" t="s">
        <v>437</v>
      </c>
      <c r="JJM66" s="1015" t="s">
        <v>437</v>
      </c>
      <c r="JJO66" s="1015" t="s">
        <v>437</v>
      </c>
      <c r="JJQ66" s="1015" t="s">
        <v>437</v>
      </c>
      <c r="JJS66" s="1015" t="s">
        <v>437</v>
      </c>
      <c r="JJU66" s="1015" t="s">
        <v>437</v>
      </c>
      <c r="JJW66" s="1015" t="s">
        <v>437</v>
      </c>
      <c r="JJY66" s="1015" t="s">
        <v>437</v>
      </c>
      <c r="JKA66" s="1015" t="s">
        <v>437</v>
      </c>
      <c r="JKC66" s="1015" t="s">
        <v>437</v>
      </c>
      <c r="JKE66" s="1015" t="s">
        <v>437</v>
      </c>
      <c r="JKG66" s="1015" t="s">
        <v>437</v>
      </c>
      <c r="JKI66" s="1015" t="s">
        <v>437</v>
      </c>
      <c r="JKK66" s="1015" t="s">
        <v>437</v>
      </c>
      <c r="JKM66" s="1015" t="s">
        <v>437</v>
      </c>
      <c r="JKO66" s="1015" t="s">
        <v>437</v>
      </c>
      <c r="JKQ66" s="1015" t="s">
        <v>437</v>
      </c>
      <c r="JKS66" s="1015" t="s">
        <v>437</v>
      </c>
      <c r="JKU66" s="1015" t="s">
        <v>437</v>
      </c>
      <c r="JKW66" s="1015" t="s">
        <v>437</v>
      </c>
      <c r="JKY66" s="1015" t="s">
        <v>437</v>
      </c>
      <c r="JLA66" s="1015" t="s">
        <v>437</v>
      </c>
      <c r="JLC66" s="1015" t="s">
        <v>437</v>
      </c>
      <c r="JLE66" s="1015" t="s">
        <v>437</v>
      </c>
      <c r="JLG66" s="1015" t="s">
        <v>437</v>
      </c>
      <c r="JLI66" s="1015" t="s">
        <v>437</v>
      </c>
      <c r="JLK66" s="1015" t="s">
        <v>437</v>
      </c>
      <c r="JLM66" s="1015" t="s">
        <v>437</v>
      </c>
      <c r="JLO66" s="1015" t="s">
        <v>437</v>
      </c>
      <c r="JLQ66" s="1015" t="s">
        <v>437</v>
      </c>
      <c r="JLS66" s="1015" t="s">
        <v>437</v>
      </c>
      <c r="JLU66" s="1015" t="s">
        <v>437</v>
      </c>
      <c r="JLW66" s="1015" t="s">
        <v>437</v>
      </c>
      <c r="JLY66" s="1015" t="s">
        <v>437</v>
      </c>
      <c r="JMA66" s="1015" t="s">
        <v>437</v>
      </c>
      <c r="JMC66" s="1015" t="s">
        <v>437</v>
      </c>
      <c r="JME66" s="1015" t="s">
        <v>437</v>
      </c>
      <c r="JMG66" s="1015" t="s">
        <v>437</v>
      </c>
      <c r="JMI66" s="1015" t="s">
        <v>437</v>
      </c>
      <c r="JMK66" s="1015" t="s">
        <v>437</v>
      </c>
      <c r="JMM66" s="1015" t="s">
        <v>437</v>
      </c>
      <c r="JMO66" s="1015" t="s">
        <v>437</v>
      </c>
      <c r="JMQ66" s="1015" t="s">
        <v>437</v>
      </c>
      <c r="JMS66" s="1015" t="s">
        <v>437</v>
      </c>
      <c r="JMU66" s="1015" t="s">
        <v>437</v>
      </c>
      <c r="JMW66" s="1015" t="s">
        <v>437</v>
      </c>
      <c r="JMY66" s="1015" t="s">
        <v>437</v>
      </c>
      <c r="JNA66" s="1015" t="s">
        <v>437</v>
      </c>
      <c r="JNC66" s="1015" t="s">
        <v>437</v>
      </c>
      <c r="JNE66" s="1015" t="s">
        <v>437</v>
      </c>
      <c r="JNG66" s="1015" t="s">
        <v>437</v>
      </c>
      <c r="JNI66" s="1015" t="s">
        <v>437</v>
      </c>
      <c r="JNK66" s="1015" t="s">
        <v>437</v>
      </c>
      <c r="JNM66" s="1015" t="s">
        <v>437</v>
      </c>
      <c r="JNO66" s="1015" t="s">
        <v>437</v>
      </c>
      <c r="JNQ66" s="1015" t="s">
        <v>437</v>
      </c>
      <c r="JNS66" s="1015" t="s">
        <v>437</v>
      </c>
      <c r="JNU66" s="1015" t="s">
        <v>437</v>
      </c>
      <c r="JNW66" s="1015" t="s">
        <v>437</v>
      </c>
      <c r="JNY66" s="1015" t="s">
        <v>437</v>
      </c>
      <c r="JOA66" s="1015" t="s">
        <v>437</v>
      </c>
      <c r="JOC66" s="1015" t="s">
        <v>437</v>
      </c>
      <c r="JOE66" s="1015" t="s">
        <v>437</v>
      </c>
      <c r="JOG66" s="1015" t="s">
        <v>437</v>
      </c>
      <c r="JOI66" s="1015" t="s">
        <v>437</v>
      </c>
      <c r="JOK66" s="1015" t="s">
        <v>437</v>
      </c>
      <c r="JOM66" s="1015" t="s">
        <v>437</v>
      </c>
      <c r="JOO66" s="1015" t="s">
        <v>437</v>
      </c>
      <c r="JOQ66" s="1015" t="s">
        <v>437</v>
      </c>
      <c r="JOS66" s="1015" t="s">
        <v>437</v>
      </c>
      <c r="JOU66" s="1015" t="s">
        <v>437</v>
      </c>
      <c r="JOW66" s="1015" t="s">
        <v>437</v>
      </c>
      <c r="JOY66" s="1015" t="s">
        <v>437</v>
      </c>
      <c r="JPA66" s="1015" t="s">
        <v>437</v>
      </c>
      <c r="JPC66" s="1015" t="s">
        <v>437</v>
      </c>
      <c r="JPE66" s="1015" t="s">
        <v>437</v>
      </c>
      <c r="JPG66" s="1015" t="s">
        <v>437</v>
      </c>
      <c r="JPI66" s="1015" t="s">
        <v>437</v>
      </c>
      <c r="JPK66" s="1015" t="s">
        <v>437</v>
      </c>
      <c r="JPM66" s="1015" t="s">
        <v>437</v>
      </c>
      <c r="JPO66" s="1015" t="s">
        <v>437</v>
      </c>
      <c r="JPQ66" s="1015" t="s">
        <v>437</v>
      </c>
      <c r="JPS66" s="1015" t="s">
        <v>437</v>
      </c>
      <c r="JPU66" s="1015" t="s">
        <v>437</v>
      </c>
      <c r="JPW66" s="1015" t="s">
        <v>437</v>
      </c>
      <c r="JPY66" s="1015" t="s">
        <v>437</v>
      </c>
      <c r="JQA66" s="1015" t="s">
        <v>437</v>
      </c>
      <c r="JQC66" s="1015" t="s">
        <v>437</v>
      </c>
      <c r="JQE66" s="1015" t="s">
        <v>437</v>
      </c>
      <c r="JQG66" s="1015" t="s">
        <v>437</v>
      </c>
      <c r="JQI66" s="1015" t="s">
        <v>437</v>
      </c>
      <c r="JQK66" s="1015" t="s">
        <v>437</v>
      </c>
      <c r="JQM66" s="1015" t="s">
        <v>437</v>
      </c>
      <c r="JQO66" s="1015" t="s">
        <v>437</v>
      </c>
      <c r="JQQ66" s="1015" t="s">
        <v>437</v>
      </c>
      <c r="JQS66" s="1015" t="s">
        <v>437</v>
      </c>
      <c r="JQU66" s="1015" t="s">
        <v>437</v>
      </c>
      <c r="JQW66" s="1015" t="s">
        <v>437</v>
      </c>
      <c r="JQY66" s="1015" t="s">
        <v>437</v>
      </c>
      <c r="JRA66" s="1015" t="s">
        <v>437</v>
      </c>
      <c r="JRC66" s="1015" t="s">
        <v>437</v>
      </c>
      <c r="JRE66" s="1015" t="s">
        <v>437</v>
      </c>
      <c r="JRG66" s="1015" t="s">
        <v>437</v>
      </c>
      <c r="JRI66" s="1015" t="s">
        <v>437</v>
      </c>
      <c r="JRK66" s="1015" t="s">
        <v>437</v>
      </c>
      <c r="JRM66" s="1015" t="s">
        <v>437</v>
      </c>
      <c r="JRO66" s="1015" t="s">
        <v>437</v>
      </c>
      <c r="JRQ66" s="1015" t="s">
        <v>437</v>
      </c>
      <c r="JRS66" s="1015" t="s">
        <v>437</v>
      </c>
      <c r="JRU66" s="1015" t="s">
        <v>437</v>
      </c>
      <c r="JRW66" s="1015" t="s">
        <v>437</v>
      </c>
      <c r="JRY66" s="1015" t="s">
        <v>437</v>
      </c>
      <c r="JSA66" s="1015" t="s">
        <v>437</v>
      </c>
      <c r="JSC66" s="1015" t="s">
        <v>437</v>
      </c>
      <c r="JSE66" s="1015" t="s">
        <v>437</v>
      </c>
      <c r="JSG66" s="1015" t="s">
        <v>437</v>
      </c>
      <c r="JSI66" s="1015" t="s">
        <v>437</v>
      </c>
      <c r="JSK66" s="1015" t="s">
        <v>437</v>
      </c>
      <c r="JSM66" s="1015" t="s">
        <v>437</v>
      </c>
      <c r="JSO66" s="1015" t="s">
        <v>437</v>
      </c>
      <c r="JSQ66" s="1015" t="s">
        <v>437</v>
      </c>
      <c r="JSS66" s="1015" t="s">
        <v>437</v>
      </c>
      <c r="JSU66" s="1015" t="s">
        <v>437</v>
      </c>
      <c r="JSW66" s="1015" t="s">
        <v>437</v>
      </c>
      <c r="JSY66" s="1015" t="s">
        <v>437</v>
      </c>
      <c r="JTA66" s="1015" t="s">
        <v>437</v>
      </c>
      <c r="JTC66" s="1015" t="s">
        <v>437</v>
      </c>
      <c r="JTE66" s="1015" t="s">
        <v>437</v>
      </c>
      <c r="JTG66" s="1015" t="s">
        <v>437</v>
      </c>
      <c r="JTI66" s="1015" t="s">
        <v>437</v>
      </c>
      <c r="JTK66" s="1015" t="s">
        <v>437</v>
      </c>
      <c r="JTM66" s="1015" t="s">
        <v>437</v>
      </c>
      <c r="JTO66" s="1015" t="s">
        <v>437</v>
      </c>
      <c r="JTQ66" s="1015" t="s">
        <v>437</v>
      </c>
      <c r="JTS66" s="1015" t="s">
        <v>437</v>
      </c>
      <c r="JTU66" s="1015" t="s">
        <v>437</v>
      </c>
      <c r="JTW66" s="1015" t="s">
        <v>437</v>
      </c>
      <c r="JTY66" s="1015" t="s">
        <v>437</v>
      </c>
      <c r="JUA66" s="1015" t="s">
        <v>437</v>
      </c>
      <c r="JUC66" s="1015" t="s">
        <v>437</v>
      </c>
      <c r="JUE66" s="1015" t="s">
        <v>437</v>
      </c>
      <c r="JUG66" s="1015" t="s">
        <v>437</v>
      </c>
      <c r="JUI66" s="1015" t="s">
        <v>437</v>
      </c>
      <c r="JUK66" s="1015" t="s">
        <v>437</v>
      </c>
      <c r="JUM66" s="1015" t="s">
        <v>437</v>
      </c>
      <c r="JUO66" s="1015" t="s">
        <v>437</v>
      </c>
      <c r="JUQ66" s="1015" t="s">
        <v>437</v>
      </c>
      <c r="JUS66" s="1015" t="s">
        <v>437</v>
      </c>
      <c r="JUU66" s="1015" t="s">
        <v>437</v>
      </c>
      <c r="JUW66" s="1015" t="s">
        <v>437</v>
      </c>
      <c r="JUY66" s="1015" t="s">
        <v>437</v>
      </c>
      <c r="JVA66" s="1015" t="s">
        <v>437</v>
      </c>
      <c r="JVC66" s="1015" t="s">
        <v>437</v>
      </c>
      <c r="JVE66" s="1015" t="s">
        <v>437</v>
      </c>
      <c r="JVG66" s="1015" t="s">
        <v>437</v>
      </c>
      <c r="JVI66" s="1015" t="s">
        <v>437</v>
      </c>
      <c r="JVK66" s="1015" t="s">
        <v>437</v>
      </c>
      <c r="JVM66" s="1015" t="s">
        <v>437</v>
      </c>
      <c r="JVO66" s="1015" t="s">
        <v>437</v>
      </c>
      <c r="JVQ66" s="1015" t="s">
        <v>437</v>
      </c>
      <c r="JVS66" s="1015" t="s">
        <v>437</v>
      </c>
      <c r="JVU66" s="1015" t="s">
        <v>437</v>
      </c>
      <c r="JVW66" s="1015" t="s">
        <v>437</v>
      </c>
      <c r="JVY66" s="1015" t="s">
        <v>437</v>
      </c>
      <c r="JWA66" s="1015" t="s">
        <v>437</v>
      </c>
      <c r="JWC66" s="1015" t="s">
        <v>437</v>
      </c>
      <c r="JWE66" s="1015" t="s">
        <v>437</v>
      </c>
      <c r="JWG66" s="1015" t="s">
        <v>437</v>
      </c>
      <c r="JWI66" s="1015" t="s">
        <v>437</v>
      </c>
      <c r="JWK66" s="1015" t="s">
        <v>437</v>
      </c>
      <c r="JWM66" s="1015" t="s">
        <v>437</v>
      </c>
      <c r="JWO66" s="1015" t="s">
        <v>437</v>
      </c>
      <c r="JWQ66" s="1015" t="s">
        <v>437</v>
      </c>
      <c r="JWS66" s="1015" t="s">
        <v>437</v>
      </c>
      <c r="JWU66" s="1015" t="s">
        <v>437</v>
      </c>
      <c r="JWW66" s="1015" t="s">
        <v>437</v>
      </c>
      <c r="JWY66" s="1015" t="s">
        <v>437</v>
      </c>
      <c r="JXA66" s="1015" t="s">
        <v>437</v>
      </c>
      <c r="JXC66" s="1015" t="s">
        <v>437</v>
      </c>
      <c r="JXE66" s="1015" t="s">
        <v>437</v>
      </c>
      <c r="JXG66" s="1015" t="s">
        <v>437</v>
      </c>
      <c r="JXI66" s="1015" t="s">
        <v>437</v>
      </c>
      <c r="JXK66" s="1015" t="s">
        <v>437</v>
      </c>
      <c r="JXM66" s="1015" t="s">
        <v>437</v>
      </c>
      <c r="JXO66" s="1015" t="s">
        <v>437</v>
      </c>
      <c r="JXQ66" s="1015" t="s">
        <v>437</v>
      </c>
      <c r="JXS66" s="1015" t="s">
        <v>437</v>
      </c>
      <c r="JXU66" s="1015" t="s">
        <v>437</v>
      </c>
      <c r="JXW66" s="1015" t="s">
        <v>437</v>
      </c>
      <c r="JXY66" s="1015" t="s">
        <v>437</v>
      </c>
      <c r="JYA66" s="1015" t="s">
        <v>437</v>
      </c>
      <c r="JYC66" s="1015" t="s">
        <v>437</v>
      </c>
      <c r="JYE66" s="1015" t="s">
        <v>437</v>
      </c>
      <c r="JYG66" s="1015" t="s">
        <v>437</v>
      </c>
      <c r="JYI66" s="1015" t="s">
        <v>437</v>
      </c>
      <c r="JYK66" s="1015" t="s">
        <v>437</v>
      </c>
      <c r="JYM66" s="1015" t="s">
        <v>437</v>
      </c>
      <c r="JYO66" s="1015" t="s">
        <v>437</v>
      </c>
      <c r="JYQ66" s="1015" t="s">
        <v>437</v>
      </c>
      <c r="JYS66" s="1015" t="s">
        <v>437</v>
      </c>
      <c r="JYU66" s="1015" t="s">
        <v>437</v>
      </c>
      <c r="JYW66" s="1015" t="s">
        <v>437</v>
      </c>
      <c r="JYY66" s="1015" t="s">
        <v>437</v>
      </c>
      <c r="JZA66" s="1015" t="s">
        <v>437</v>
      </c>
      <c r="JZC66" s="1015" t="s">
        <v>437</v>
      </c>
      <c r="JZE66" s="1015" t="s">
        <v>437</v>
      </c>
      <c r="JZG66" s="1015" t="s">
        <v>437</v>
      </c>
      <c r="JZI66" s="1015" t="s">
        <v>437</v>
      </c>
      <c r="JZK66" s="1015" t="s">
        <v>437</v>
      </c>
      <c r="JZM66" s="1015" t="s">
        <v>437</v>
      </c>
      <c r="JZO66" s="1015" t="s">
        <v>437</v>
      </c>
      <c r="JZQ66" s="1015" t="s">
        <v>437</v>
      </c>
      <c r="JZS66" s="1015" t="s">
        <v>437</v>
      </c>
      <c r="JZU66" s="1015" t="s">
        <v>437</v>
      </c>
      <c r="JZW66" s="1015" t="s">
        <v>437</v>
      </c>
      <c r="JZY66" s="1015" t="s">
        <v>437</v>
      </c>
      <c r="KAA66" s="1015" t="s">
        <v>437</v>
      </c>
      <c r="KAC66" s="1015" t="s">
        <v>437</v>
      </c>
      <c r="KAE66" s="1015" t="s">
        <v>437</v>
      </c>
      <c r="KAG66" s="1015" t="s">
        <v>437</v>
      </c>
      <c r="KAI66" s="1015" t="s">
        <v>437</v>
      </c>
      <c r="KAK66" s="1015" t="s">
        <v>437</v>
      </c>
      <c r="KAM66" s="1015" t="s">
        <v>437</v>
      </c>
      <c r="KAO66" s="1015" t="s">
        <v>437</v>
      </c>
      <c r="KAQ66" s="1015" t="s">
        <v>437</v>
      </c>
      <c r="KAS66" s="1015" t="s">
        <v>437</v>
      </c>
      <c r="KAU66" s="1015" t="s">
        <v>437</v>
      </c>
      <c r="KAW66" s="1015" t="s">
        <v>437</v>
      </c>
      <c r="KAY66" s="1015" t="s">
        <v>437</v>
      </c>
      <c r="KBA66" s="1015" t="s">
        <v>437</v>
      </c>
      <c r="KBC66" s="1015" t="s">
        <v>437</v>
      </c>
      <c r="KBE66" s="1015" t="s">
        <v>437</v>
      </c>
      <c r="KBG66" s="1015" t="s">
        <v>437</v>
      </c>
      <c r="KBI66" s="1015" t="s">
        <v>437</v>
      </c>
      <c r="KBK66" s="1015" t="s">
        <v>437</v>
      </c>
      <c r="KBM66" s="1015" t="s">
        <v>437</v>
      </c>
      <c r="KBO66" s="1015" t="s">
        <v>437</v>
      </c>
      <c r="KBQ66" s="1015" t="s">
        <v>437</v>
      </c>
      <c r="KBS66" s="1015" t="s">
        <v>437</v>
      </c>
      <c r="KBU66" s="1015" t="s">
        <v>437</v>
      </c>
      <c r="KBW66" s="1015" t="s">
        <v>437</v>
      </c>
      <c r="KBY66" s="1015" t="s">
        <v>437</v>
      </c>
      <c r="KCA66" s="1015" t="s">
        <v>437</v>
      </c>
      <c r="KCC66" s="1015" t="s">
        <v>437</v>
      </c>
      <c r="KCE66" s="1015" t="s">
        <v>437</v>
      </c>
      <c r="KCG66" s="1015" t="s">
        <v>437</v>
      </c>
      <c r="KCI66" s="1015" t="s">
        <v>437</v>
      </c>
      <c r="KCK66" s="1015" t="s">
        <v>437</v>
      </c>
      <c r="KCM66" s="1015" t="s">
        <v>437</v>
      </c>
      <c r="KCO66" s="1015" t="s">
        <v>437</v>
      </c>
      <c r="KCQ66" s="1015" t="s">
        <v>437</v>
      </c>
      <c r="KCS66" s="1015" t="s">
        <v>437</v>
      </c>
      <c r="KCU66" s="1015" t="s">
        <v>437</v>
      </c>
      <c r="KCW66" s="1015" t="s">
        <v>437</v>
      </c>
      <c r="KCY66" s="1015" t="s">
        <v>437</v>
      </c>
      <c r="KDA66" s="1015" t="s">
        <v>437</v>
      </c>
      <c r="KDC66" s="1015" t="s">
        <v>437</v>
      </c>
      <c r="KDE66" s="1015" t="s">
        <v>437</v>
      </c>
      <c r="KDG66" s="1015" t="s">
        <v>437</v>
      </c>
      <c r="KDI66" s="1015" t="s">
        <v>437</v>
      </c>
      <c r="KDK66" s="1015" t="s">
        <v>437</v>
      </c>
      <c r="KDM66" s="1015" t="s">
        <v>437</v>
      </c>
      <c r="KDO66" s="1015" t="s">
        <v>437</v>
      </c>
      <c r="KDQ66" s="1015" t="s">
        <v>437</v>
      </c>
      <c r="KDS66" s="1015" t="s">
        <v>437</v>
      </c>
      <c r="KDU66" s="1015" t="s">
        <v>437</v>
      </c>
      <c r="KDW66" s="1015" t="s">
        <v>437</v>
      </c>
      <c r="KDY66" s="1015" t="s">
        <v>437</v>
      </c>
      <c r="KEA66" s="1015" t="s">
        <v>437</v>
      </c>
      <c r="KEC66" s="1015" t="s">
        <v>437</v>
      </c>
      <c r="KEE66" s="1015" t="s">
        <v>437</v>
      </c>
      <c r="KEG66" s="1015" t="s">
        <v>437</v>
      </c>
      <c r="KEI66" s="1015" t="s">
        <v>437</v>
      </c>
      <c r="KEK66" s="1015" t="s">
        <v>437</v>
      </c>
      <c r="KEM66" s="1015" t="s">
        <v>437</v>
      </c>
      <c r="KEO66" s="1015" t="s">
        <v>437</v>
      </c>
      <c r="KEQ66" s="1015" t="s">
        <v>437</v>
      </c>
      <c r="KES66" s="1015" t="s">
        <v>437</v>
      </c>
      <c r="KEU66" s="1015" t="s">
        <v>437</v>
      </c>
      <c r="KEW66" s="1015" t="s">
        <v>437</v>
      </c>
      <c r="KEY66" s="1015" t="s">
        <v>437</v>
      </c>
      <c r="KFA66" s="1015" t="s">
        <v>437</v>
      </c>
      <c r="KFC66" s="1015" t="s">
        <v>437</v>
      </c>
      <c r="KFE66" s="1015" t="s">
        <v>437</v>
      </c>
      <c r="KFG66" s="1015" t="s">
        <v>437</v>
      </c>
      <c r="KFI66" s="1015" t="s">
        <v>437</v>
      </c>
      <c r="KFK66" s="1015" t="s">
        <v>437</v>
      </c>
      <c r="KFM66" s="1015" t="s">
        <v>437</v>
      </c>
      <c r="KFO66" s="1015" t="s">
        <v>437</v>
      </c>
      <c r="KFQ66" s="1015" t="s">
        <v>437</v>
      </c>
      <c r="KFS66" s="1015" t="s">
        <v>437</v>
      </c>
      <c r="KFU66" s="1015" t="s">
        <v>437</v>
      </c>
      <c r="KFW66" s="1015" t="s">
        <v>437</v>
      </c>
      <c r="KFY66" s="1015" t="s">
        <v>437</v>
      </c>
      <c r="KGA66" s="1015" t="s">
        <v>437</v>
      </c>
      <c r="KGC66" s="1015" t="s">
        <v>437</v>
      </c>
      <c r="KGE66" s="1015" t="s">
        <v>437</v>
      </c>
      <c r="KGG66" s="1015" t="s">
        <v>437</v>
      </c>
      <c r="KGI66" s="1015" t="s">
        <v>437</v>
      </c>
      <c r="KGK66" s="1015" t="s">
        <v>437</v>
      </c>
      <c r="KGM66" s="1015" t="s">
        <v>437</v>
      </c>
      <c r="KGO66" s="1015" t="s">
        <v>437</v>
      </c>
      <c r="KGQ66" s="1015" t="s">
        <v>437</v>
      </c>
      <c r="KGS66" s="1015" t="s">
        <v>437</v>
      </c>
      <c r="KGU66" s="1015" t="s">
        <v>437</v>
      </c>
      <c r="KGW66" s="1015" t="s">
        <v>437</v>
      </c>
      <c r="KGY66" s="1015" t="s">
        <v>437</v>
      </c>
      <c r="KHA66" s="1015" t="s">
        <v>437</v>
      </c>
      <c r="KHC66" s="1015" t="s">
        <v>437</v>
      </c>
      <c r="KHE66" s="1015" t="s">
        <v>437</v>
      </c>
      <c r="KHG66" s="1015" t="s">
        <v>437</v>
      </c>
      <c r="KHI66" s="1015" t="s">
        <v>437</v>
      </c>
      <c r="KHK66" s="1015" t="s">
        <v>437</v>
      </c>
      <c r="KHM66" s="1015" t="s">
        <v>437</v>
      </c>
      <c r="KHO66" s="1015" t="s">
        <v>437</v>
      </c>
      <c r="KHQ66" s="1015" t="s">
        <v>437</v>
      </c>
      <c r="KHS66" s="1015" t="s">
        <v>437</v>
      </c>
      <c r="KHU66" s="1015" t="s">
        <v>437</v>
      </c>
      <c r="KHW66" s="1015" t="s">
        <v>437</v>
      </c>
      <c r="KHY66" s="1015" t="s">
        <v>437</v>
      </c>
      <c r="KIA66" s="1015" t="s">
        <v>437</v>
      </c>
      <c r="KIC66" s="1015" t="s">
        <v>437</v>
      </c>
      <c r="KIE66" s="1015" t="s">
        <v>437</v>
      </c>
      <c r="KIG66" s="1015" t="s">
        <v>437</v>
      </c>
      <c r="KII66" s="1015" t="s">
        <v>437</v>
      </c>
      <c r="KIK66" s="1015" t="s">
        <v>437</v>
      </c>
      <c r="KIM66" s="1015" t="s">
        <v>437</v>
      </c>
      <c r="KIO66" s="1015" t="s">
        <v>437</v>
      </c>
      <c r="KIQ66" s="1015" t="s">
        <v>437</v>
      </c>
      <c r="KIS66" s="1015" t="s">
        <v>437</v>
      </c>
      <c r="KIU66" s="1015" t="s">
        <v>437</v>
      </c>
      <c r="KIW66" s="1015" t="s">
        <v>437</v>
      </c>
      <c r="KIY66" s="1015" t="s">
        <v>437</v>
      </c>
      <c r="KJA66" s="1015" t="s">
        <v>437</v>
      </c>
      <c r="KJC66" s="1015" t="s">
        <v>437</v>
      </c>
      <c r="KJE66" s="1015" t="s">
        <v>437</v>
      </c>
      <c r="KJG66" s="1015" t="s">
        <v>437</v>
      </c>
      <c r="KJI66" s="1015" t="s">
        <v>437</v>
      </c>
      <c r="KJK66" s="1015" t="s">
        <v>437</v>
      </c>
      <c r="KJM66" s="1015" t="s">
        <v>437</v>
      </c>
      <c r="KJO66" s="1015" t="s">
        <v>437</v>
      </c>
      <c r="KJQ66" s="1015" t="s">
        <v>437</v>
      </c>
      <c r="KJS66" s="1015" t="s">
        <v>437</v>
      </c>
      <c r="KJU66" s="1015" t="s">
        <v>437</v>
      </c>
      <c r="KJW66" s="1015" t="s">
        <v>437</v>
      </c>
      <c r="KJY66" s="1015" t="s">
        <v>437</v>
      </c>
      <c r="KKA66" s="1015" t="s">
        <v>437</v>
      </c>
      <c r="KKC66" s="1015" t="s">
        <v>437</v>
      </c>
      <c r="KKE66" s="1015" t="s">
        <v>437</v>
      </c>
      <c r="KKG66" s="1015" t="s">
        <v>437</v>
      </c>
      <c r="KKI66" s="1015" t="s">
        <v>437</v>
      </c>
      <c r="KKK66" s="1015" t="s">
        <v>437</v>
      </c>
      <c r="KKM66" s="1015" t="s">
        <v>437</v>
      </c>
      <c r="KKO66" s="1015" t="s">
        <v>437</v>
      </c>
      <c r="KKQ66" s="1015" t="s">
        <v>437</v>
      </c>
      <c r="KKS66" s="1015" t="s">
        <v>437</v>
      </c>
      <c r="KKU66" s="1015" t="s">
        <v>437</v>
      </c>
      <c r="KKW66" s="1015" t="s">
        <v>437</v>
      </c>
      <c r="KKY66" s="1015" t="s">
        <v>437</v>
      </c>
      <c r="KLA66" s="1015" t="s">
        <v>437</v>
      </c>
      <c r="KLC66" s="1015" t="s">
        <v>437</v>
      </c>
      <c r="KLE66" s="1015" t="s">
        <v>437</v>
      </c>
      <c r="KLG66" s="1015" t="s">
        <v>437</v>
      </c>
      <c r="KLI66" s="1015" t="s">
        <v>437</v>
      </c>
      <c r="KLK66" s="1015" t="s">
        <v>437</v>
      </c>
      <c r="KLM66" s="1015" t="s">
        <v>437</v>
      </c>
      <c r="KLO66" s="1015" t="s">
        <v>437</v>
      </c>
      <c r="KLQ66" s="1015" t="s">
        <v>437</v>
      </c>
      <c r="KLS66" s="1015" t="s">
        <v>437</v>
      </c>
      <c r="KLU66" s="1015" t="s">
        <v>437</v>
      </c>
      <c r="KLW66" s="1015" t="s">
        <v>437</v>
      </c>
      <c r="KLY66" s="1015" t="s">
        <v>437</v>
      </c>
      <c r="KMA66" s="1015" t="s">
        <v>437</v>
      </c>
      <c r="KMC66" s="1015" t="s">
        <v>437</v>
      </c>
      <c r="KME66" s="1015" t="s">
        <v>437</v>
      </c>
      <c r="KMG66" s="1015" t="s">
        <v>437</v>
      </c>
      <c r="KMI66" s="1015" t="s">
        <v>437</v>
      </c>
      <c r="KMK66" s="1015" t="s">
        <v>437</v>
      </c>
      <c r="KMM66" s="1015" t="s">
        <v>437</v>
      </c>
      <c r="KMO66" s="1015" t="s">
        <v>437</v>
      </c>
      <c r="KMQ66" s="1015" t="s">
        <v>437</v>
      </c>
      <c r="KMS66" s="1015" t="s">
        <v>437</v>
      </c>
      <c r="KMU66" s="1015" t="s">
        <v>437</v>
      </c>
      <c r="KMW66" s="1015" t="s">
        <v>437</v>
      </c>
      <c r="KMY66" s="1015" t="s">
        <v>437</v>
      </c>
      <c r="KNA66" s="1015" t="s">
        <v>437</v>
      </c>
      <c r="KNC66" s="1015" t="s">
        <v>437</v>
      </c>
      <c r="KNE66" s="1015" t="s">
        <v>437</v>
      </c>
      <c r="KNG66" s="1015" t="s">
        <v>437</v>
      </c>
      <c r="KNI66" s="1015" t="s">
        <v>437</v>
      </c>
      <c r="KNK66" s="1015" t="s">
        <v>437</v>
      </c>
      <c r="KNM66" s="1015" t="s">
        <v>437</v>
      </c>
      <c r="KNO66" s="1015" t="s">
        <v>437</v>
      </c>
      <c r="KNQ66" s="1015" t="s">
        <v>437</v>
      </c>
      <c r="KNS66" s="1015" t="s">
        <v>437</v>
      </c>
      <c r="KNU66" s="1015" t="s">
        <v>437</v>
      </c>
      <c r="KNW66" s="1015" t="s">
        <v>437</v>
      </c>
      <c r="KNY66" s="1015" t="s">
        <v>437</v>
      </c>
      <c r="KOA66" s="1015" t="s">
        <v>437</v>
      </c>
      <c r="KOC66" s="1015" t="s">
        <v>437</v>
      </c>
      <c r="KOE66" s="1015" t="s">
        <v>437</v>
      </c>
      <c r="KOG66" s="1015" t="s">
        <v>437</v>
      </c>
      <c r="KOI66" s="1015" t="s">
        <v>437</v>
      </c>
      <c r="KOK66" s="1015" t="s">
        <v>437</v>
      </c>
      <c r="KOM66" s="1015" t="s">
        <v>437</v>
      </c>
      <c r="KOO66" s="1015" t="s">
        <v>437</v>
      </c>
      <c r="KOQ66" s="1015" t="s">
        <v>437</v>
      </c>
      <c r="KOS66" s="1015" t="s">
        <v>437</v>
      </c>
      <c r="KOU66" s="1015" t="s">
        <v>437</v>
      </c>
      <c r="KOW66" s="1015" t="s">
        <v>437</v>
      </c>
      <c r="KOY66" s="1015" t="s">
        <v>437</v>
      </c>
      <c r="KPA66" s="1015" t="s">
        <v>437</v>
      </c>
      <c r="KPC66" s="1015" t="s">
        <v>437</v>
      </c>
      <c r="KPE66" s="1015" t="s">
        <v>437</v>
      </c>
      <c r="KPG66" s="1015" t="s">
        <v>437</v>
      </c>
      <c r="KPI66" s="1015" t="s">
        <v>437</v>
      </c>
      <c r="KPK66" s="1015" t="s">
        <v>437</v>
      </c>
      <c r="KPM66" s="1015" t="s">
        <v>437</v>
      </c>
      <c r="KPO66" s="1015" t="s">
        <v>437</v>
      </c>
      <c r="KPQ66" s="1015" t="s">
        <v>437</v>
      </c>
      <c r="KPS66" s="1015" t="s">
        <v>437</v>
      </c>
      <c r="KPU66" s="1015" t="s">
        <v>437</v>
      </c>
      <c r="KPW66" s="1015" t="s">
        <v>437</v>
      </c>
      <c r="KPY66" s="1015" t="s">
        <v>437</v>
      </c>
      <c r="KQA66" s="1015" t="s">
        <v>437</v>
      </c>
      <c r="KQC66" s="1015" t="s">
        <v>437</v>
      </c>
      <c r="KQE66" s="1015" t="s">
        <v>437</v>
      </c>
      <c r="KQG66" s="1015" t="s">
        <v>437</v>
      </c>
      <c r="KQI66" s="1015" t="s">
        <v>437</v>
      </c>
      <c r="KQK66" s="1015" t="s">
        <v>437</v>
      </c>
      <c r="KQM66" s="1015" t="s">
        <v>437</v>
      </c>
      <c r="KQO66" s="1015" t="s">
        <v>437</v>
      </c>
      <c r="KQQ66" s="1015" t="s">
        <v>437</v>
      </c>
      <c r="KQS66" s="1015" t="s">
        <v>437</v>
      </c>
      <c r="KQU66" s="1015" t="s">
        <v>437</v>
      </c>
      <c r="KQW66" s="1015" t="s">
        <v>437</v>
      </c>
      <c r="KQY66" s="1015" t="s">
        <v>437</v>
      </c>
      <c r="KRA66" s="1015" t="s">
        <v>437</v>
      </c>
      <c r="KRC66" s="1015" t="s">
        <v>437</v>
      </c>
      <c r="KRE66" s="1015" t="s">
        <v>437</v>
      </c>
      <c r="KRG66" s="1015" t="s">
        <v>437</v>
      </c>
      <c r="KRI66" s="1015" t="s">
        <v>437</v>
      </c>
      <c r="KRK66" s="1015" t="s">
        <v>437</v>
      </c>
      <c r="KRM66" s="1015" t="s">
        <v>437</v>
      </c>
      <c r="KRO66" s="1015" t="s">
        <v>437</v>
      </c>
      <c r="KRQ66" s="1015" t="s">
        <v>437</v>
      </c>
      <c r="KRS66" s="1015" t="s">
        <v>437</v>
      </c>
      <c r="KRU66" s="1015" t="s">
        <v>437</v>
      </c>
      <c r="KRW66" s="1015" t="s">
        <v>437</v>
      </c>
      <c r="KRY66" s="1015" t="s">
        <v>437</v>
      </c>
      <c r="KSA66" s="1015" t="s">
        <v>437</v>
      </c>
      <c r="KSC66" s="1015" t="s">
        <v>437</v>
      </c>
      <c r="KSE66" s="1015" t="s">
        <v>437</v>
      </c>
      <c r="KSG66" s="1015" t="s">
        <v>437</v>
      </c>
      <c r="KSI66" s="1015" t="s">
        <v>437</v>
      </c>
      <c r="KSK66" s="1015" t="s">
        <v>437</v>
      </c>
      <c r="KSM66" s="1015" t="s">
        <v>437</v>
      </c>
      <c r="KSO66" s="1015" t="s">
        <v>437</v>
      </c>
      <c r="KSQ66" s="1015" t="s">
        <v>437</v>
      </c>
      <c r="KSS66" s="1015" t="s">
        <v>437</v>
      </c>
      <c r="KSU66" s="1015" t="s">
        <v>437</v>
      </c>
      <c r="KSW66" s="1015" t="s">
        <v>437</v>
      </c>
      <c r="KSY66" s="1015" t="s">
        <v>437</v>
      </c>
      <c r="KTA66" s="1015" t="s">
        <v>437</v>
      </c>
      <c r="KTC66" s="1015" t="s">
        <v>437</v>
      </c>
      <c r="KTE66" s="1015" t="s">
        <v>437</v>
      </c>
      <c r="KTG66" s="1015" t="s">
        <v>437</v>
      </c>
      <c r="KTI66" s="1015" t="s">
        <v>437</v>
      </c>
      <c r="KTK66" s="1015" t="s">
        <v>437</v>
      </c>
      <c r="KTM66" s="1015" t="s">
        <v>437</v>
      </c>
      <c r="KTO66" s="1015" t="s">
        <v>437</v>
      </c>
      <c r="KTQ66" s="1015" t="s">
        <v>437</v>
      </c>
      <c r="KTS66" s="1015" t="s">
        <v>437</v>
      </c>
      <c r="KTU66" s="1015" t="s">
        <v>437</v>
      </c>
      <c r="KTW66" s="1015" t="s">
        <v>437</v>
      </c>
      <c r="KTY66" s="1015" t="s">
        <v>437</v>
      </c>
      <c r="KUA66" s="1015" t="s">
        <v>437</v>
      </c>
      <c r="KUC66" s="1015" t="s">
        <v>437</v>
      </c>
      <c r="KUE66" s="1015" t="s">
        <v>437</v>
      </c>
      <c r="KUG66" s="1015" t="s">
        <v>437</v>
      </c>
      <c r="KUI66" s="1015" t="s">
        <v>437</v>
      </c>
      <c r="KUK66" s="1015" t="s">
        <v>437</v>
      </c>
      <c r="KUM66" s="1015" t="s">
        <v>437</v>
      </c>
      <c r="KUO66" s="1015" t="s">
        <v>437</v>
      </c>
      <c r="KUQ66" s="1015" t="s">
        <v>437</v>
      </c>
      <c r="KUS66" s="1015" t="s">
        <v>437</v>
      </c>
      <c r="KUU66" s="1015" t="s">
        <v>437</v>
      </c>
      <c r="KUW66" s="1015" t="s">
        <v>437</v>
      </c>
      <c r="KUY66" s="1015" t="s">
        <v>437</v>
      </c>
      <c r="KVA66" s="1015" t="s">
        <v>437</v>
      </c>
      <c r="KVC66" s="1015" t="s">
        <v>437</v>
      </c>
      <c r="KVE66" s="1015" t="s">
        <v>437</v>
      </c>
      <c r="KVG66" s="1015" t="s">
        <v>437</v>
      </c>
      <c r="KVI66" s="1015" t="s">
        <v>437</v>
      </c>
      <c r="KVK66" s="1015" t="s">
        <v>437</v>
      </c>
      <c r="KVM66" s="1015" t="s">
        <v>437</v>
      </c>
      <c r="KVO66" s="1015" t="s">
        <v>437</v>
      </c>
      <c r="KVQ66" s="1015" t="s">
        <v>437</v>
      </c>
      <c r="KVS66" s="1015" t="s">
        <v>437</v>
      </c>
      <c r="KVU66" s="1015" t="s">
        <v>437</v>
      </c>
      <c r="KVW66" s="1015" t="s">
        <v>437</v>
      </c>
      <c r="KVY66" s="1015" t="s">
        <v>437</v>
      </c>
      <c r="KWA66" s="1015" t="s">
        <v>437</v>
      </c>
      <c r="KWC66" s="1015" t="s">
        <v>437</v>
      </c>
      <c r="KWE66" s="1015" t="s">
        <v>437</v>
      </c>
      <c r="KWG66" s="1015" t="s">
        <v>437</v>
      </c>
      <c r="KWI66" s="1015" t="s">
        <v>437</v>
      </c>
      <c r="KWK66" s="1015" t="s">
        <v>437</v>
      </c>
      <c r="KWM66" s="1015" t="s">
        <v>437</v>
      </c>
      <c r="KWO66" s="1015" t="s">
        <v>437</v>
      </c>
      <c r="KWQ66" s="1015" t="s">
        <v>437</v>
      </c>
      <c r="KWS66" s="1015" t="s">
        <v>437</v>
      </c>
      <c r="KWU66" s="1015" t="s">
        <v>437</v>
      </c>
      <c r="KWW66" s="1015" t="s">
        <v>437</v>
      </c>
      <c r="KWY66" s="1015" t="s">
        <v>437</v>
      </c>
      <c r="KXA66" s="1015" t="s">
        <v>437</v>
      </c>
      <c r="KXC66" s="1015" t="s">
        <v>437</v>
      </c>
      <c r="KXE66" s="1015" t="s">
        <v>437</v>
      </c>
      <c r="KXG66" s="1015" t="s">
        <v>437</v>
      </c>
      <c r="KXI66" s="1015" t="s">
        <v>437</v>
      </c>
      <c r="KXK66" s="1015" t="s">
        <v>437</v>
      </c>
      <c r="KXM66" s="1015" t="s">
        <v>437</v>
      </c>
      <c r="KXO66" s="1015" t="s">
        <v>437</v>
      </c>
      <c r="KXQ66" s="1015" t="s">
        <v>437</v>
      </c>
      <c r="KXS66" s="1015" t="s">
        <v>437</v>
      </c>
      <c r="KXU66" s="1015" t="s">
        <v>437</v>
      </c>
      <c r="KXW66" s="1015" t="s">
        <v>437</v>
      </c>
      <c r="KXY66" s="1015" t="s">
        <v>437</v>
      </c>
      <c r="KYA66" s="1015" t="s">
        <v>437</v>
      </c>
      <c r="KYC66" s="1015" t="s">
        <v>437</v>
      </c>
      <c r="KYE66" s="1015" t="s">
        <v>437</v>
      </c>
      <c r="KYG66" s="1015" t="s">
        <v>437</v>
      </c>
      <c r="KYI66" s="1015" t="s">
        <v>437</v>
      </c>
      <c r="KYK66" s="1015" t="s">
        <v>437</v>
      </c>
      <c r="KYM66" s="1015" t="s">
        <v>437</v>
      </c>
      <c r="KYO66" s="1015" t="s">
        <v>437</v>
      </c>
      <c r="KYQ66" s="1015" t="s">
        <v>437</v>
      </c>
      <c r="KYS66" s="1015" t="s">
        <v>437</v>
      </c>
      <c r="KYU66" s="1015" t="s">
        <v>437</v>
      </c>
      <c r="KYW66" s="1015" t="s">
        <v>437</v>
      </c>
      <c r="KYY66" s="1015" t="s">
        <v>437</v>
      </c>
      <c r="KZA66" s="1015" t="s">
        <v>437</v>
      </c>
      <c r="KZC66" s="1015" t="s">
        <v>437</v>
      </c>
      <c r="KZE66" s="1015" t="s">
        <v>437</v>
      </c>
      <c r="KZG66" s="1015" t="s">
        <v>437</v>
      </c>
      <c r="KZI66" s="1015" t="s">
        <v>437</v>
      </c>
      <c r="KZK66" s="1015" t="s">
        <v>437</v>
      </c>
      <c r="KZM66" s="1015" t="s">
        <v>437</v>
      </c>
      <c r="KZO66" s="1015" t="s">
        <v>437</v>
      </c>
      <c r="KZQ66" s="1015" t="s">
        <v>437</v>
      </c>
      <c r="KZS66" s="1015" t="s">
        <v>437</v>
      </c>
      <c r="KZU66" s="1015" t="s">
        <v>437</v>
      </c>
      <c r="KZW66" s="1015" t="s">
        <v>437</v>
      </c>
      <c r="KZY66" s="1015" t="s">
        <v>437</v>
      </c>
      <c r="LAA66" s="1015" t="s">
        <v>437</v>
      </c>
      <c r="LAC66" s="1015" t="s">
        <v>437</v>
      </c>
      <c r="LAE66" s="1015" t="s">
        <v>437</v>
      </c>
      <c r="LAG66" s="1015" t="s">
        <v>437</v>
      </c>
      <c r="LAI66" s="1015" t="s">
        <v>437</v>
      </c>
      <c r="LAK66" s="1015" t="s">
        <v>437</v>
      </c>
      <c r="LAM66" s="1015" t="s">
        <v>437</v>
      </c>
      <c r="LAO66" s="1015" t="s">
        <v>437</v>
      </c>
      <c r="LAQ66" s="1015" t="s">
        <v>437</v>
      </c>
      <c r="LAS66" s="1015" t="s">
        <v>437</v>
      </c>
      <c r="LAU66" s="1015" t="s">
        <v>437</v>
      </c>
      <c r="LAW66" s="1015" t="s">
        <v>437</v>
      </c>
      <c r="LAY66" s="1015" t="s">
        <v>437</v>
      </c>
      <c r="LBA66" s="1015" t="s">
        <v>437</v>
      </c>
      <c r="LBC66" s="1015" t="s">
        <v>437</v>
      </c>
      <c r="LBE66" s="1015" t="s">
        <v>437</v>
      </c>
      <c r="LBG66" s="1015" t="s">
        <v>437</v>
      </c>
      <c r="LBI66" s="1015" t="s">
        <v>437</v>
      </c>
      <c r="LBK66" s="1015" t="s">
        <v>437</v>
      </c>
      <c r="LBM66" s="1015" t="s">
        <v>437</v>
      </c>
      <c r="LBO66" s="1015" t="s">
        <v>437</v>
      </c>
      <c r="LBQ66" s="1015" t="s">
        <v>437</v>
      </c>
      <c r="LBS66" s="1015" t="s">
        <v>437</v>
      </c>
      <c r="LBU66" s="1015" t="s">
        <v>437</v>
      </c>
      <c r="LBW66" s="1015" t="s">
        <v>437</v>
      </c>
      <c r="LBY66" s="1015" t="s">
        <v>437</v>
      </c>
      <c r="LCA66" s="1015" t="s">
        <v>437</v>
      </c>
      <c r="LCC66" s="1015" t="s">
        <v>437</v>
      </c>
      <c r="LCE66" s="1015" t="s">
        <v>437</v>
      </c>
      <c r="LCG66" s="1015" t="s">
        <v>437</v>
      </c>
      <c r="LCI66" s="1015" t="s">
        <v>437</v>
      </c>
      <c r="LCK66" s="1015" t="s">
        <v>437</v>
      </c>
      <c r="LCM66" s="1015" t="s">
        <v>437</v>
      </c>
      <c r="LCO66" s="1015" t="s">
        <v>437</v>
      </c>
      <c r="LCQ66" s="1015" t="s">
        <v>437</v>
      </c>
      <c r="LCS66" s="1015" t="s">
        <v>437</v>
      </c>
      <c r="LCU66" s="1015" t="s">
        <v>437</v>
      </c>
      <c r="LCW66" s="1015" t="s">
        <v>437</v>
      </c>
      <c r="LCY66" s="1015" t="s">
        <v>437</v>
      </c>
      <c r="LDA66" s="1015" t="s">
        <v>437</v>
      </c>
      <c r="LDC66" s="1015" t="s">
        <v>437</v>
      </c>
      <c r="LDE66" s="1015" t="s">
        <v>437</v>
      </c>
      <c r="LDG66" s="1015" t="s">
        <v>437</v>
      </c>
      <c r="LDI66" s="1015" t="s">
        <v>437</v>
      </c>
      <c r="LDK66" s="1015" t="s">
        <v>437</v>
      </c>
      <c r="LDM66" s="1015" t="s">
        <v>437</v>
      </c>
      <c r="LDO66" s="1015" t="s">
        <v>437</v>
      </c>
      <c r="LDQ66" s="1015" t="s">
        <v>437</v>
      </c>
      <c r="LDS66" s="1015" t="s">
        <v>437</v>
      </c>
      <c r="LDU66" s="1015" t="s">
        <v>437</v>
      </c>
      <c r="LDW66" s="1015" t="s">
        <v>437</v>
      </c>
      <c r="LDY66" s="1015" t="s">
        <v>437</v>
      </c>
      <c r="LEA66" s="1015" t="s">
        <v>437</v>
      </c>
      <c r="LEC66" s="1015" t="s">
        <v>437</v>
      </c>
      <c r="LEE66" s="1015" t="s">
        <v>437</v>
      </c>
      <c r="LEG66" s="1015" t="s">
        <v>437</v>
      </c>
      <c r="LEI66" s="1015" t="s">
        <v>437</v>
      </c>
      <c r="LEK66" s="1015" t="s">
        <v>437</v>
      </c>
      <c r="LEM66" s="1015" t="s">
        <v>437</v>
      </c>
      <c r="LEO66" s="1015" t="s">
        <v>437</v>
      </c>
      <c r="LEQ66" s="1015" t="s">
        <v>437</v>
      </c>
      <c r="LES66" s="1015" t="s">
        <v>437</v>
      </c>
      <c r="LEU66" s="1015" t="s">
        <v>437</v>
      </c>
      <c r="LEW66" s="1015" t="s">
        <v>437</v>
      </c>
      <c r="LEY66" s="1015" t="s">
        <v>437</v>
      </c>
      <c r="LFA66" s="1015" t="s">
        <v>437</v>
      </c>
      <c r="LFC66" s="1015" t="s">
        <v>437</v>
      </c>
      <c r="LFE66" s="1015" t="s">
        <v>437</v>
      </c>
      <c r="LFG66" s="1015" t="s">
        <v>437</v>
      </c>
      <c r="LFI66" s="1015" t="s">
        <v>437</v>
      </c>
      <c r="LFK66" s="1015" t="s">
        <v>437</v>
      </c>
      <c r="LFM66" s="1015" t="s">
        <v>437</v>
      </c>
      <c r="LFO66" s="1015" t="s">
        <v>437</v>
      </c>
      <c r="LFQ66" s="1015" t="s">
        <v>437</v>
      </c>
      <c r="LFS66" s="1015" t="s">
        <v>437</v>
      </c>
      <c r="LFU66" s="1015" t="s">
        <v>437</v>
      </c>
      <c r="LFW66" s="1015" t="s">
        <v>437</v>
      </c>
      <c r="LFY66" s="1015" t="s">
        <v>437</v>
      </c>
      <c r="LGA66" s="1015" t="s">
        <v>437</v>
      </c>
      <c r="LGC66" s="1015" t="s">
        <v>437</v>
      </c>
      <c r="LGE66" s="1015" t="s">
        <v>437</v>
      </c>
      <c r="LGG66" s="1015" t="s">
        <v>437</v>
      </c>
      <c r="LGI66" s="1015" t="s">
        <v>437</v>
      </c>
      <c r="LGK66" s="1015" t="s">
        <v>437</v>
      </c>
      <c r="LGM66" s="1015" t="s">
        <v>437</v>
      </c>
      <c r="LGO66" s="1015" t="s">
        <v>437</v>
      </c>
      <c r="LGQ66" s="1015" t="s">
        <v>437</v>
      </c>
      <c r="LGS66" s="1015" t="s">
        <v>437</v>
      </c>
      <c r="LGU66" s="1015" t="s">
        <v>437</v>
      </c>
      <c r="LGW66" s="1015" t="s">
        <v>437</v>
      </c>
      <c r="LGY66" s="1015" t="s">
        <v>437</v>
      </c>
      <c r="LHA66" s="1015" t="s">
        <v>437</v>
      </c>
      <c r="LHC66" s="1015" t="s">
        <v>437</v>
      </c>
      <c r="LHE66" s="1015" t="s">
        <v>437</v>
      </c>
      <c r="LHG66" s="1015" t="s">
        <v>437</v>
      </c>
      <c r="LHI66" s="1015" t="s">
        <v>437</v>
      </c>
      <c r="LHK66" s="1015" t="s">
        <v>437</v>
      </c>
      <c r="LHM66" s="1015" t="s">
        <v>437</v>
      </c>
      <c r="LHO66" s="1015" t="s">
        <v>437</v>
      </c>
      <c r="LHQ66" s="1015" t="s">
        <v>437</v>
      </c>
      <c r="LHS66" s="1015" t="s">
        <v>437</v>
      </c>
      <c r="LHU66" s="1015" t="s">
        <v>437</v>
      </c>
      <c r="LHW66" s="1015" t="s">
        <v>437</v>
      </c>
      <c r="LHY66" s="1015" t="s">
        <v>437</v>
      </c>
      <c r="LIA66" s="1015" t="s">
        <v>437</v>
      </c>
      <c r="LIC66" s="1015" t="s">
        <v>437</v>
      </c>
      <c r="LIE66" s="1015" t="s">
        <v>437</v>
      </c>
      <c r="LIG66" s="1015" t="s">
        <v>437</v>
      </c>
      <c r="LII66" s="1015" t="s">
        <v>437</v>
      </c>
      <c r="LIK66" s="1015" t="s">
        <v>437</v>
      </c>
      <c r="LIM66" s="1015" t="s">
        <v>437</v>
      </c>
      <c r="LIO66" s="1015" t="s">
        <v>437</v>
      </c>
      <c r="LIQ66" s="1015" t="s">
        <v>437</v>
      </c>
      <c r="LIS66" s="1015" t="s">
        <v>437</v>
      </c>
      <c r="LIU66" s="1015" t="s">
        <v>437</v>
      </c>
      <c r="LIW66" s="1015" t="s">
        <v>437</v>
      </c>
      <c r="LIY66" s="1015" t="s">
        <v>437</v>
      </c>
      <c r="LJA66" s="1015" t="s">
        <v>437</v>
      </c>
      <c r="LJC66" s="1015" t="s">
        <v>437</v>
      </c>
      <c r="LJE66" s="1015" t="s">
        <v>437</v>
      </c>
      <c r="LJG66" s="1015" t="s">
        <v>437</v>
      </c>
      <c r="LJI66" s="1015" t="s">
        <v>437</v>
      </c>
      <c r="LJK66" s="1015" t="s">
        <v>437</v>
      </c>
      <c r="LJM66" s="1015" t="s">
        <v>437</v>
      </c>
      <c r="LJO66" s="1015" t="s">
        <v>437</v>
      </c>
      <c r="LJQ66" s="1015" t="s">
        <v>437</v>
      </c>
      <c r="LJS66" s="1015" t="s">
        <v>437</v>
      </c>
      <c r="LJU66" s="1015" t="s">
        <v>437</v>
      </c>
      <c r="LJW66" s="1015" t="s">
        <v>437</v>
      </c>
      <c r="LJY66" s="1015" t="s">
        <v>437</v>
      </c>
      <c r="LKA66" s="1015" t="s">
        <v>437</v>
      </c>
      <c r="LKC66" s="1015" t="s">
        <v>437</v>
      </c>
      <c r="LKE66" s="1015" t="s">
        <v>437</v>
      </c>
      <c r="LKG66" s="1015" t="s">
        <v>437</v>
      </c>
      <c r="LKI66" s="1015" t="s">
        <v>437</v>
      </c>
      <c r="LKK66" s="1015" t="s">
        <v>437</v>
      </c>
      <c r="LKM66" s="1015" t="s">
        <v>437</v>
      </c>
      <c r="LKO66" s="1015" t="s">
        <v>437</v>
      </c>
      <c r="LKQ66" s="1015" t="s">
        <v>437</v>
      </c>
      <c r="LKS66" s="1015" t="s">
        <v>437</v>
      </c>
      <c r="LKU66" s="1015" t="s">
        <v>437</v>
      </c>
      <c r="LKW66" s="1015" t="s">
        <v>437</v>
      </c>
      <c r="LKY66" s="1015" t="s">
        <v>437</v>
      </c>
      <c r="LLA66" s="1015" t="s">
        <v>437</v>
      </c>
      <c r="LLC66" s="1015" t="s">
        <v>437</v>
      </c>
      <c r="LLE66" s="1015" t="s">
        <v>437</v>
      </c>
      <c r="LLG66" s="1015" t="s">
        <v>437</v>
      </c>
      <c r="LLI66" s="1015" t="s">
        <v>437</v>
      </c>
      <c r="LLK66" s="1015" t="s">
        <v>437</v>
      </c>
      <c r="LLM66" s="1015" t="s">
        <v>437</v>
      </c>
      <c r="LLO66" s="1015" t="s">
        <v>437</v>
      </c>
      <c r="LLQ66" s="1015" t="s">
        <v>437</v>
      </c>
      <c r="LLS66" s="1015" t="s">
        <v>437</v>
      </c>
      <c r="LLU66" s="1015" t="s">
        <v>437</v>
      </c>
      <c r="LLW66" s="1015" t="s">
        <v>437</v>
      </c>
      <c r="LLY66" s="1015" t="s">
        <v>437</v>
      </c>
      <c r="LMA66" s="1015" t="s">
        <v>437</v>
      </c>
      <c r="LMC66" s="1015" t="s">
        <v>437</v>
      </c>
      <c r="LME66" s="1015" t="s">
        <v>437</v>
      </c>
      <c r="LMG66" s="1015" t="s">
        <v>437</v>
      </c>
      <c r="LMI66" s="1015" t="s">
        <v>437</v>
      </c>
      <c r="LMK66" s="1015" t="s">
        <v>437</v>
      </c>
      <c r="LMM66" s="1015" t="s">
        <v>437</v>
      </c>
      <c r="LMO66" s="1015" t="s">
        <v>437</v>
      </c>
      <c r="LMQ66" s="1015" t="s">
        <v>437</v>
      </c>
      <c r="LMS66" s="1015" t="s">
        <v>437</v>
      </c>
      <c r="LMU66" s="1015" t="s">
        <v>437</v>
      </c>
      <c r="LMW66" s="1015" t="s">
        <v>437</v>
      </c>
      <c r="LMY66" s="1015" t="s">
        <v>437</v>
      </c>
      <c r="LNA66" s="1015" t="s">
        <v>437</v>
      </c>
      <c r="LNC66" s="1015" t="s">
        <v>437</v>
      </c>
      <c r="LNE66" s="1015" t="s">
        <v>437</v>
      </c>
      <c r="LNG66" s="1015" t="s">
        <v>437</v>
      </c>
      <c r="LNI66" s="1015" t="s">
        <v>437</v>
      </c>
      <c r="LNK66" s="1015" t="s">
        <v>437</v>
      </c>
      <c r="LNM66" s="1015" t="s">
        <v>437</v>
      </c>
      <c r="LNO66" s="1015" t="s">
        <v>437</v>
      </c>
      <c r="LNQ66" s="1015" t="s">
        <v>437</v>
      </c>
      <c r="LNS66" s="1015" t="s">
        <v>437</v>
      </c>
      <c r="LNU66" s="1015" t="s">
        <v>437</v>
      </c>
      <c r="LNW66" s="1015" t="s">
        <v>437</v>
      </c>
      <c r="LNY66" s="1015" t="s">
        <v>437</v>
      </c>
      <c r="LOA66" s="1015" t="s">
        <v>437</v>
      </c>
      <c r="LOC66" s="1015" t="s">
        <v>437</v>
      </c>
      <c r="LOE66" s="1015" t="s">
        <v>437</v>
      </c>
      <c r="LOG66" s="1015" t="s">
        <v>437</v>
      </c>
      <c r="LOI66" s="1015" t="s">
        <v>437</v>
      </c>
      <c r="LOK66" s="1015" t="s">
        <v>437</v>
      </c>
      <c r="LOM66" s="1015" t="s">
        <v>437</v>
      </c>
      <c r="LOO66" s="1015" t="s">
        <v>437</v>
      </c>
      <c r="LOQ66" s="1015" t="s">
        <v>437</v>
      </c>
      <c r="LOS66" s="1015" t="s">
        <v>437</v>
      </c>
      <c r="LOU66" s="1015" t="s">
        <v>437</v>
      </c>
      <c r="LOW66" s="1015" t="s">
        <v>437</v>
      </c>
      <c r="LOY66" s="1015" t="s">
        <v>437</v>
      </c>
      <c r="LPA66" s="1015" t="s">
        <v>437</v>
      </c>
      <c r="LPC66" s="1015" t="s">
        <v>437</v>
      </c>
      <c r="LPE66" s="1015" t="s">
        <v>437</v>
      </c>
      <c r="LPG66" s="1015" t="s">
        <v>437</v>
      </c>
      <c r="LPI66" s="1015" t="s">
        <v>437</v>
      </c>
      <c r="LPK66" s="1015" t="s">
        <v>437</v>
      </c>
      <c r="LPM66" s="1015" t="s">
        <v>437</v>
      </c>
      <c r="LPO66" s="1015" t="s">
        <v>437</v>
      </c>
      <c r="LPQ66" s="1015" t="s">
        <v>437</v>
      </c>
      <c r="LPS66" s="1015" t="s">
        <v>437</v>
      </c>
      <c r="LPU66" s="1015" t="s">
        <v>437</v>
      </c>
      <c r="LPW66" s="1015" t="s">
        <v>437</v>
      </c>
      <c r="LPY66" s="1015" t="s">
        <v>437</v>
      </c>
      <c r="LQA66" s="1015" t="s">
        <v>437</v>
      </c>
      <c r="LQC66" s="1015" t="s">
        <v>437</v>
      </c>
      <c r="LQE66" s="1015" t="s">
        <v>437</v>
      </c>
      <c r="LQG66" s="1015" t="s">
        <v>437</v>
      </c>
      <c r="LQI66" s="1015" t="s">
        <v>437</v>
      </c>
      <c r="LQK66" s="1015" t="s">
        <v>437</v>
      </c>
      <c r="LQM66" s="1015" t="s">
        <v>437</v>
      </c>
      <c r="LQO66" s="1015" t="s">
        <v>437</v>
      </c>
      <c r="LQQ66" s="1015" t="s">
        <v>437</v>
      </c>
      <c r="LQS66" s="1015" t="s">
        <v>437</v>
      </c>
      <c r="LQU66" s="1015" t="s">
        <v>437</v>
      </c>
      <c r="LQW66" s="1015" t="s">
        <v>437</v>
      </c>
      <c r="LQY66" s="1015" t="s">
        <v>437</v>
      </c>
      <c r="LRA66" s="1015" t="s">
        <v>437</v>
      </c>
      <c r="LRC66" s="1015" t="s">
        <v>437</v>
      </c>
      <c r="LRE66" s="1015" t="s">
        <v>437</v>
      </c>
      <c r="LRG66" s="1015" t="s">
        <v>437</v>
      </c>
      <c r="LRI66" s="1015" t="s">
        <v>437</v>
      </c>
      <c r="LRK66" s="1015" t="s">
        <v>437</v>
      </c>
      <c r="LRM66" s="1015" t="s">
        <v>437</v>
      </c>
      <c r="LRO66" s="1015" t="s">
        <v>437</v>
      </c>
      <c r="LRQ66" s="1015" t="s">
        <v>437</v>
      </c>
      <c r="LRS66" s="1015" t="s">
        <v>437</v>
      </c>
      <c r="LRU66" s="1015" t="s">
        <v>437</v>
      </c>
      <c r="LRW66" s="1015" t="s">
        <v>437</v>
      </c>
      <c r="LRY66" s="1015" t="s">
        <v>437</v>
      </c>
      <c r="LSA66" s="1015" t="s">
        <v>437</v>
      </c>
      <c r="LSC66" s="1015" t="s">
        <v>437</v>
      </c>
      <c r="LSE66" s="1015" t="s">
        <v>437</v>
      </c>
      <c r="LSG66" s="1015" t="s">
        <v>437</v>
      </c>
      <c r="LSI66" s="1015" t="s">
        <v>437</v>
      </c>
      <c r="LSK66" s="1015" t="s">
        <v>437</v>
      </c>
      <c r="LSM66" s="1015" t="s">
        <v>437</v>
      </c>
      <c r="LSO66" s="1015" t="s">
        <v>437</v>
      </c>
      <c r="LSQ66" s="1015" t="s">
        <v>437</v>
      </c>
      <c r="LSS66" s="1015" t="s">
        <v>437</v>
      </c>
      <c r="LSU66" s="1015" t="s">
        <v>437</v>
      </c>
      <c r="LSW66" s="1015" t="s">
        <v>437</v>
      </c>
      <c r="LSY66" s="1015" t="s">
        <v>437</v>
      </c>
      <c r="LTA66" s="1015" t="s">
        <v>437</v>
      </c>
      <c r="LTC66" s="1015" t="s">
        <v>437</v>
      </c>
      <c r="LTE66" s="1015" t="s">
        <v>437</v>
      </c>
      <c r="LTG66" s="1015" t="s">
        <v>437</v>
      </c>
      <c r="LTI66" s="1015" t="s">
        <v>437</v>
      </c>
      <c r="LTK66" s="1015" t="s">
        <v>437</v>
      </c>
      <c r="LTM66" s="1015" t="s">
        <v>437</v>
      </c>
      <c r="LTO66" s="1015" t="s">
        <v>437</v>
      </c>
      <c r="LTQ66" s="1015" t="s">
        <v>437</v>
      </c>
      <c r="LTS66" s="1015" t="s">
        <v>437</v>
      </c>
      <c r="LTU66" s="1015" t="s">
        <v>437</v>
      </c>
      <c r="LTW66" s="1015" t="s">
        <v>437</v>
      </c>
      <c r="LTY66" s="1015" t="s">
        <v>437</v>
      </c>
      <c r="LUA66" s="1015" t="s">
        <v>437</v>
      </c>
      <c r="LUC66" s="1015" t="s">
        <v>437</v>
      </c>
      <c r="LUE66" s="1015" t="s">
        <v>437</v>
      </c>
      <c r="LUG66" s="1015" t="s">
        <v>437</v>
      </c>
      <c r="LUI66" s="1015" t="s">
        <v>437</v>
      </c>
      <c r="LUK66" s="1015" t="s">
        <v>437</v>
      </c>
      <c r="LUM66" s="1015" t="s">
        <v>437</v>
      </c>
      <c r="LUO66" s="1015" t="s">
        <v>437</v>
      </c>
      <c r="LUQ66" s="1015" t="s">
        <v>437</v>
      </c>
      <c r="LUS66" s="1015" t="s">
        <v>437</v>
      </c>
      <c r="LUU66" s="1015" t="s">
        <v>437</v>
      </c>
      <c r="LUW66" s="1015" t="s">
        <v>437</v>
      </c>
      <c r="LUY66" s="1015" t="s">
        <v>437</v>
      </c>
      <c r="LVA66" s="1015" t="s">
        <v>437</v>
      </c>
      <c r="LVC66" s="1015" t="s">
        <v>437</v>
      </c>
      <c r="LVE66" s="1015" t="s">
        <v>437</v>
      </c>
      <c r="LVG66" s="1015" t="s">
        <v>437</v>
      </c>
      <c r="LVI66" s="1015" t="s">
        <v>437</v>
      </c>
      <c r="LVK66" s="1015" t="s">
        <v>437</v>
      </c>
      <c r="LVM66" s="1015" t="s">
        <v>437</v>
      </c>
      <c r="LVO66" s="1015" t="s">
        <v>437</v>
      </c>
      <c r="LVQ66" s="1015" t="s">
        <v>437</v>
      </c>
      <c r="LVS66" s="1015" t="s">
        <v>437</v>
      </c>
      <c r="LVU66" s="1015" t="s">
        <v>437</v>
      </c>
      <c r="LVW66" s="1015" t="s">
        <v>437</v>
      </c>
      <c r="LVY66" s="1015" t="s">
        <v>437</v>
      </c>
      <c r="LWA66" s="1015" t="s">
        <v>437</v>
      </c>
      <c r="LWC66" s="1015" t="s">
        <v>437</v>
      </c>
      <c r="LWE66" s="1015" t="s">
        <v>437</v>
      </c>
      <c r="LWG66" s="1015" t="s">
        <v>437</v>
      </c>
      <c r="LWI66" s="1015" t="s">
        <v>437</v>
      </c>
      <c r="LWK66" s="1015" t="s">
        <v>437</v>
      </c>
      <c r="LWM66" s="1015" t="s">
        <v>437</v>
      </c>
      <c r="LWO66" s="1015" t="s">
        <v>437</v>
      </c>
      <c r="LWQ66" s="1015" t="s">
        <v>437</v>
      </c>
      <c r="LWS66" s="1015" t="s">
        <v>437</v>
      </c>
      <c r="LWU66" s="1015" t="s">
        <v>437</v>
      </c>
      <c r="LWW66" s="1015" t="s">
        <v>437</v>
      </c>
      <c r="LWY66" s="1015" t="s">
        <v>437</v>
      </c>
      <c r="LXA66" s="1015" t="s">
        <v>437</v>
      </c>
      <c r="LXC66" s="1015" t="s">
        <v>437</v>
      </c>
      <c r="LXE66" s="1015" t="s">
        <v>437</v>
      </c>
      <c r="LXG66" s="1015" t="s">
        <v>437</v>
      </c>
      <c r="LXI66" s="1015" t="s">
        <v>437</v>
      </c>
      <c r="LXK66" s="1015" t="s">
        <v>437</v>
      </c>
      <c r="LXM66" s="1015" t="s">
        <v>437</v>
      </c>
      <c r="LXO66" s="1015" t="s">
        <v>437</v>
      </c>
      <c r="LXQ66" s="1015" t="s">
        <v>437</v>
      </c>
      <c r="LXS66" s="1015" t="s">
        <v>437</v>
      </c>
      <c r="LXU66" s="1015" t="s">
        <v>437</v>
      </c>
      <c r="LXW66" s="1015" t="s">
        <v>437</v>
      </c>
      <c r="LXY66" s="1015" t="s">
        <v>437</v>
      </c>
      <c r="LYA66" s="1015" t="s">
        <v>437</v>
      </c>
      <c r="LYC66" s="1015" t="s">
        <v>437</v>
      </c>
      <c r="LYE66" s="1015" t="s">
        <v>437</v>
      </c>
      <c r="LYG66" s="1015" t="s">
        <v>437</v>
      </c>
      <c r="LYI66" s="1015" t="s">
        <v>437</v>
      </c>
      <c r="LYK66" s="1015" t="s">
        <v>437</v>
      </c>
      <c r="LYM66" s="1015" t="s">
        <v>437</v>
      </c>
      <c r="LYO66" s="1015" t="s">
        <v>437</v>
      </c>
      <c r="LYQ66" s="1015" t="s">
        <v>437</v>
      </c>
      <c r="LYS66" s="1015" t="s">
        <v>437</v>
      </c>
      <c r="LYU66" s="1015" t="s">
        <v>437</v>
      </c>
      <c r="LYW66" s="1015" t="s">
        <v>437</v>
      </c>
      <c r="LYY66" s="1015" t="s">
        <v>437</v>
      </c>
      <c r="LZA66" s="1015" t="s">
        <v>437</v>
      </c>
      <c r="LZC66" s="1015" t="s">
        <v>437</v>
      </c>
      <c r="LZE66" s="1015" t="s">
        <v>437</v>
      </c>
      <c r="LZG66" s="1015" t="s">
        <v>437</v>
      </c>
      <c r="LZI66" s="1015" t="s">
        <v>437</v>
      </c>
      <c r="LZK66" s="1015" t="s">
        <v>437</v>
      </c>
      <c r="LZM66" s="1015" t="s">
        <v>437</v>
      </c>
      <c r="LZO66" s="1015" t="s">
        <v>437</v>
      </c>
      <c r="LZQ66" s="1015" t="s">
        <v>437</v>
      </c>
      <c r="LZS66" s="1015" t="s">
        <v>437</v>
      </c>
      <c r="LZU66" s="1015" t="s">
        <v>437</v>
      </c>
      <c r="LZW66" s="1015" t="s">
        <v>437</v>
      </c>
      <c r="LZY66" s="1015" t="s">
        <v>437</v>
      </c>
      <c r="MAA66" s="1015" t="s">
        <v>437</v>
      </c>
      <c r="MAC66" s="1015" t="s">
        <v>437</v>
      </c>
      <c r="MAE66" s="1015" t="s">
        <v>437</v>
      </c>
      <c r="MAG66" s="1015" t="s">
        <v>437</v>
      </c>
      <c r="MAI66" s="1015" t="s">
        <v>437</v>
      </c>
      <c r="MAK66" s="1015" t="s">
        <v>437</v>
      </c>
      <c r="MAM66" s="1015" t="s">
        <v>437</v>
      </c>
      <c r="MAO66" s="1015" t="s">
        <v>437</v>
      </c>
      <c r="MAQ66" s="1015" t="s">
        <v>437</v>
      </c>
      <c r="MAS66" s="1015" t="s">
        <v>437</v>
      </c>
      <c r="MAU66" s="1015" t="s">
        <v>437</v>
      </c>
      <c r="MAW66" s="1015" t="s">
        <v>437</v>
      </c>
      <c r="MAY66" s="1015" t="s">
        <v>437</v>
      </c>
      <c r="MBA66" s="1015" t="s">
        <v>437</v>
      </c>
      <c r="MBC66" s="1015" t="s">
        <v>437</v>
      </c>
      <c r="MBE66" s="1015" t="s">
        <v>437</v>
      </c>
      <c r="MBG66" s="1015" t="s">
        <v>437</v>
      </c>
      <c r="MBI66" s="1015" t="s">
        <v>437</v>
      </c>
      <c r="MBK66" s="1015" t="s">
        <v>437</v>
      </c>
      <c r="MBM66" s="1015" t="s">
        <v>437</v>
      </c>
      <c r="MBO66" s="1015" t="s">
        <v>437</v>
      </c>
      <c r="MBQ66" s="1015" t="s">
        <v>437</v>
      </c>
      <c r="MBS66" s="1015" t="s">
        <v>437</v>
      </c>
      <c r="MBU66" s="1015" t="s">
        <v>437</v>
      </c>
      <c r="MBW66" s="1015" t="s">
        <v>437</v>
      </c>
      <c r="MBY66" s="1015" t="s">
        <v>437</v>
      </c>
      <c r="MCA66" s="1015" t="s">
        <v>437</v>
      </c>
      <c r="MCC66" s="1015" t="s">
        <v>437</v>
      </c>
      <c r="MCE66" s="1015" t="s">
        <v>437</v>
      </c>
      <c r="MCG66" s="1015" t="s">
        <v>437</v>
      </c>
      <c r="MCI66" s="1015" t="s">
        <v>437</v>
      </c>
      <c r="MCK66" s="1015" t="s">
        <v>437</v>
      </c>
      <c r="MCM66" s="1015" t="s">
        <v>437</v>
      </c>
      <c r="MCO66" s="1015" t="s">
        <v>437</v>
      </c>
      <c r="MCQ66" s="1015" t="s">
        <v>437</v>
      </c>
      <c r="MCS66" s="1015" t="s">
        <v>437</v>
      </c>
      <c r="MCU66" s="1015" t="s">
        <v>437</v>
      </c>
      <c r="MCW66" s="1015" t="s">
        <v>437</v>
      </c>
      <c r="MCY66" s="1015" t="s">
        <v>437</v>
      </c>
      <c r="MDA66" s="1015" t="s">
        <v>437</v>
      </c>
      <c r="MDC66" s="1015" t="s">
        <v>437</v>
      </c>
      <c r="MDE66" s="1015" t="s">
        <v>437</v>
      </c>
      <c r="MDG66" s="1015" t="s">
        <v>437</v>
      </c>
      <c r="MDI66" s="1015" t="s">
        <v>437</v>
      </c>
      <c r="MDK66" s="1015" t="s">
        <v>437</v>
      </c>
      <c r="MDM66" s="1015" t="s">
        <v>437</v>
      </c>
      <c r="MDO66" s="1015" t="s">
        <v>437</v>
      </c>
      <c r="MDQ66" s="1015" t="s">
        <v>437</v>
      </c>
      <c r="MDS66" s="1015" t="s">
        <v>437</v>
      </c>
      <c r="MDU66" s="1015" t="s">
        <v>437</v>
      </c>
      <c r="MDW66" s="1015" t="s">
        <v>437</v>
      </c>
      <c r="MDY66" s="1015" t="s">
        <v>437</v>
      </c>
      <c r="MEA66" s="1015" t="s">
        <v>437</v>
      </c>
      <c r="MEC66" s="1015" t="s">
        <v>437</v>
      </c>
      <c r="MEE66" s="1015" t="s">
        <v>437</v>
      </c>
      <c r="MEG66" s="1015" t="s">
        <v>437</v>
      </c>
      <c r="MEI66" s="1015" t="s">
        <v>437</v>
      </c>
      <c r="MEK66" s="1015" t="s">
        <v>437</v>
      </c>
      <c r="MEM66" s="1015" t="s">
        <v>437</v>
      </c>
      <c r="MEO66" s="1015" t="s">
        <v>437</v>
      </c>
      <c r="MEQ66" s="1015" t="s">
        <v>437</v>
      </c>
      <c r="MES66" s="1015" t="s">
        <v>437</v>
      </c>
      <c r="MEU66" s="1015" t="s">
        <v>437</v>
      </c>
      <c r="MEW66" s="1015" t="s">
        <v>437</v>
      </c>
      <c r="MEY66" s="1015" t="s">
        <v>437</v>
      </c>
      <c r="MFA66" s="1015" t="s">
        <v>437</v>
      </c>
      <c r="MFC66" s="1015" t="s">
        <v>437</v>
      </c>
      <c r="MFE66" s="1015" t="s">
        <v>437</v>
      </c>
      <c r="MFG66" s="1015" t="s">
        <v>437</v>
      </c>
      <c r="MFI66" s="1015" t="s">
        <v>437</v>
      </c>
      <c r="MFK66" s="1015" t="s">
        <v>437</v>
      </c>
      <c r="MFM66" s="1015" t="s">
        <v>437</v>
      </c>
      <c r="MFO66" s="1015" t="s">
        <v>437</v>
      </c>
      <c r="MFQ66" s="1015" t="s">
        <v>437</v>
      </c>
      <c r="MFS66" s="1015" t="s">
        <v>437</v>
      </c>
      <c r="MFU66" s="1015" t="s">
        <v>437</v>
      </c>
      <c r="MFW66" s="1015" t="s">
        <v>437</v>
      </c>
      <c r="MFY66" s="1015" t="s">
        <v>437</v>
      </c>
      <c r="MGA66" s="1015" t="s">
        <v>437</v>
      </c>
      <c r="MGC66" s="1015" t="s">
        <v>437</v>
      </c>
      <c r="MGE66" s="1015" t="s">
        <v>437</v>
      </c>
      <c r="MGG66" s="1015" t="s">
        <v>437</v>
      </c>
      <c r="MGI66" s="1015" t="s">
        <v>437</v>
      </c>
      <c r="MGK66" s="1015" t="s">
        <v>437</v>
      </c>
      <c r="MGM66" s="1015" t="s">
        <v>437</v>
      </c>
      <c r="MGO66" s="1015" t="s">
        <v>437</v>
      </c>
      <c r="MGQ66" s="1015" t="s">
        <v>437</v>
      </c>
      <c r="MGS66" s="1015" t="s">
        <v>437</v>
      </c>
      <c r="MGU66" s="1015" t="s">
        <v>437</v>
      </c>
      <c r="MGW66" s="1015" t="s">
        <v>437</v>
      </c>
      <c r="MGY66" s="1015" t="s">
        <v>437</v>
      </c>
      <c r="MHA66" s="1015" t="s">
        <v>437</v>
      </c>
      <c r="MHC66" s="1015" t="s">
        <v>437</v>
      </c>
      <c r="MHE66" s="1015" t="s">
        <v>437</v>
      </c>
      <c r="MHG66" s="1015" t="s">
        <v>437</v>
      </c>
      <c r="MHI66" s="1015" t="s">
        <v>437</v>
      </c>
      <c r="MHK66" s="1015" t="s">
        <v>437</v>
      </c>
      <c r="MHM66" s="1015" t="s">
        <v>437</v>
      </c>
      <c r="MHO66" s="1015" t="s">
        <v>437</v>
      </c>
      <c r="MHQ66" s="1015" t="s">
        <v>437</v>
      </c>
      <c r="MHS66" s="1015" t="s">
        <v>437</v>
      </c>
      <c r="MHU66" s="1015" t="s">
        <v>437</v>
      </c>
      <c r="MHW66" s="1015" t="s">
        <v>437</v>
      </c>
      <c r="MHY66" s="1015" t="s">
        <v>437</v>
      </c>
      <c r="MIA66" s="1015" t="s">
        <v>437</v>
      </c>
      <c r="MIC66" s="1015" t="s">
        <v>437</v>
      </c>
      <c r="MIE66" s="1015" t="s">
        <v>437</v>
      </c>
      <c r="MIG66" s="1015" t="s">
        <v>437</v>
      </c>
      <c r="MII66" s="1015" t="s">
        <v>437</v>
      </c>
      <c r="MIK66" s="1015" t="s">
        <v>437</v>
      </c>
      <c r="MIM66" s="1015" t="s">
        <v>437</v>
      </c>
      <c r="MIO66" s="1015" t="s">
        <v>437</v>
      </c>
      <c r="MIQ66" s="1015" t="s">
        <v>437</v>
      </c>
      <c r="MIS66" s="1015" t="s">
        <v>437</v>
      </c>
      <c r="MIU66" s="1015" t="s">
        <v>437</v>
      </c>
      <c r="MIW66" s="1015" t="s">
        <v>437</v>
      </c>
      <c r="MIY66" s="1015" t="s">
        <v>437</v>
      </c>
      <c r="MJA66" s="1015" t="s">
        <v>437</v>
      </c>
      <c r="MJC66" s="1015" t="s">
        <v>437</v>
      </c>
      <c r="MJE66" s="1015" t="s">
        <v>437</v>
      </c>
      <c r="MJG66" s="1015" t="s">
        <v>437</v>
      </c>
      <c r="MJI66" s="1015" t="s">
        <v>437</v>
      </c>
      <c r="MJK66" s="1015" t="s">
        <v>437</v>
      </c>
      <c r="MJM66" s="1015" t="s">
        <v>437</v>
      </c>
      <c r="MJO66" s="1015" t="s">
        <v>437</v>
      </c>
      <c r="MJQ66" s="1015" t="s">
        <v>437</v>
      </c>
      <c r="MJS66" s="1015" t="s">
        <v>437</v>
      </c>
      <c r="MJU66" s="1015" t="s">
        <v>437</v>
      </c>
      <c r="MJW66" s="1015" t="s">
        <v>437</v>
      </c>
      <c r="MJY66" s="1015" t="s">
        <v>437</v>
      </c>
      <c r="MKA66" s="1015" t="s">
        <v>437</v>
      </c>
      <c r="MKC66" s="1015" t="s">
        <v>437</v>
      </c>
      <c r="MKE66" s="1015" t="s">
        <v>437</v>
      </c>
      <c r="MKG66" s="1015" t="s">
        <v>437</v>
      </c>
      <c r="MKI66" s="1015" t="s">
        <v>437</v>
      </c>
      <c r="MKK66" s="1015" t="s">
        <v>437</v>
      </c>
      <c r="MKM66" s="1015" t="s">
        <v>437</v>
      </c>
      <c r="MKO66" s="1015" t="s">
        <v>437</v>
      </c>
      <c r="MKQ66" s="1015" t="s">
        <v>437</v>
      </c>
      <c r="MKS66" s="1015" t="s">
        <v>437</v>
      </c>
      <c r="MKU66" s="1015" t="s">
        <v>437</v>
      </c>
      <c r="MKW66" s="1015" t="s">
        <v>437</v>
      </c>
      <c r="MKY66" s="1015" t="s">
        <v>437</v>
      </c>
      <c r="MLA66" s="1015" t="s">
        <v>437</v>
      </c>
      <c r="MLC66" s="1015" t="s">
        <v>437</v>
      </c>
      <c r="MLE66" s="1015" t="s">
        <v>437</v>
      </c>
      <c r="MLG66" s="1015" t="s">
        <v>437</v>
      </c>
      <c r="MLI66" s="1015" t="s">
        <v>437</v>
      </c>
      <c r="MLK66" s="1015" t="s">
        <v>437</v>
      </c>
      <c r="MLM66" s="1015" t="s">
        <v>437</v>
      </c>
      <c r="MLO66" s="1015" t="s">
        <v>437</v>
      </c>
      <c r="MLQ66" s="1015" t="s">
        <v>437</v>
      </c>
      <c r="MLS66" s="1015" t="s">
        <v>437</v>
      </c>
      <c r="MLU66" s="1015" t="s">
        <v>437</v>
      </c>
      <c r="MLW66" s="1015" t="s">
        <v>437</v>
      </c>
      <c r="MLY66" s="1015" t="s">
        <v>437</v>
      </c>
      <c r="MMA66" s="1015" t="s">
        <v>437</v>
      </c>
      <c r="MMC66" s="1015" t="s">
        <v>437</v>
      </c>
      <c r="MME66" s="1015" t="s">
        <v>437</v>
      </c>
      <c r="MMG66" s="1015" t="s">
        <v>437</v>
      </c>
      <c r="MMI66" s="1015" t="s">
        <v>437</v>
      </c>
      <c r="MMK66" s="1015" t="s">
        <v>437</v>
      </c>
      <c r="MMM66" s="1015" t="s">
        <v>437</v>
      </c>
      <c r="MMO66" s="1015" t="s">
        <v>437</v>
      </c>
      <c r="MMQ66" s="1015" t="s">
        <v>437</v>
      </c>
      <c r="MMS66" s="1015" t="s">
        <v>437</v>
      </c>
      <c r="MMU66" s="1015" t="s">
        <v>437</v>
      </c>
      <c r="MMW66" s="1015" t="s">
        <v>437</v>
      </c>
      <c r="MMY66" s="1015" t="s">
        <v>437</v>
      </c>
      <c r="MNA66" s="1015" t="s">
        <v>437</v>
      </c>
      <c r="MNC66" s="1015" t="s">
        <v>437</v>
      </c>
      <c r="MNE66" s="1015" t="s">
        <v>437</v>
      </c>
      <c r="MNG66" s="1015" t="s">
        <v>437</v>
      </c>
      <c r="MNI66" s="1015" t="s">
        <v>437</v>
      </c>
      <c r="MNK66" s="1015" t="s">
        <v>437</v>
      </c>
      <c r="MNM66" s="1015" t="s">
        <v>437</v>
      </c>
      <c r="MNO66" s="1015" t="s">
        <v>437</v>
      </c>
      <c r="MNQ66" s="1015" t="s">
        <v>437</v>
      </c>
      <c r="MNS66" s="1015" t="s">
        <v>437</v>
      </c>
      <c r="MNU66" s="1015" t="s">
        <v>437</v>
      </c>
      <c r="MNW66" s="1015" t="s">
        <v>437</v>
      </c>
      <c r="MNY66" s="1015" t="s">
        <v>437</v>
      </c>
      <c r="MOA66" s="1015" t="s">
        <v>437</v>
      </c>
      <c r="MOC66" s="1015" t="s">
        <v>437</v>
      </c>
      <c r="MOE66" s="1015" t="s">
        <v>437</v>
      </c>
      <c r="MOG66" s="1015" t="s">
        <v>437</v>
      </c>
      <c r="MOI66" s="1015" t="s">
        <v>437</v>
      </c>
      <c r="MOK66" s="1015" t="s">
        <v>437</v>
      </c>
      <c r="MOM66" s="1015" t="s">
        <v>437</v>
      </c>
      <c r="MOO66" s="1015" t="s">
        <v>437</v>
      </c>
      <c r="MOQ66" s="1015" t="s">
        <v>437</v>
      </c>
      <c r="MOS66" s="1015" t="s">
        <v>437</v>
      </c>
      <c r="MOU66" s="1015" t="s">
        <v>437</v>
      </c>
      <c r="MOW66" s="1015" t="s">
        <v>437</v>
      </c>
      <c r="MOY66" s="1015" t="s">
        <v>437</v>
      </c>
      <c r="MPA66" s="1015" t="s">
        <v>437</v>
      </c>
      <c r="MPC66" s="1015" t="s">
        <v>437</v>
      </c>
      <c r="MPE66" s="1015" t="s">
        <v>437</v>
      </c>
      <c r="MPG66" s="1015" t="s">
        <v>437</v>
      </c>
      <c r="MPI66" s="1015" t="s">
        <v>437</v>
      </c>
      <c r="MPK66" s="1015" t="s">
        <v>437</v>
      </c>
      <c r="MPM66" s="1015" t="s">
        <v>437</v>
      </c>
      <c r="MPO66" s="1015" t="s">
        <v>437</v>
      </c>
      <c r="MPQ66" s="1015" t="s">
        <v>437</v>
      </c>
      <c r="MPS66" s="1015" t="s">
        <v>437</v>
      </c>
      <c r="MPU66" s="1015" t="s">
        <v>437</v>
      </c>
      <c r="MPW66" s="1015" t="s">
        <v>437</v>
      </c>
      <c r="MPY66" s="1015" t="s">
        <v>437</v>
      </c>
      <c r="MQA66" s="1015" t="s">
        <v>437</v>
      </c>
      <c r="MQC66" s="1015" t="s">
        <v>437</v>
      </c>
      <c r="MQE66" s="1015" t="s">
        <v>437</v>
      </c>
      <c r="MQG66" s="1015" t="s">
        <v>437</v>
      </c>
      <c r="MQI66" s="1015" t="s">
        <v>437</v>
      </c>
      <c r="MQK66" s="1015" t="s">
        <v>437</v>
      </c>
      <c r="MQM66" s="1015" t="s">
        <v>437</v>
      </c>
      <c r="MQO66" s="1015" t="s">
        <v>437</v>
      </c>
      <c r="MQQ66" s="1015" t="s">
        <v>437</v>
      </c>
      <c r="MQS66" s="1015" t="s">
        <v>437</v>
      </c>
      <c r="MQU66" s="1015" t="s">
        <v>437</v>
      </c>
      <c r="MQW66" s="1015" t="s">
        <v>437</v>
      </c>
      <c r="MQY66" s="1015" t="s">
        <v>437</v>
      </c>
      <c r="MRA66" s="1015" t="s">
        <v>437</v>
      </c>
      <c r="MRC66" s="1015" t="s">
        <v>437</v>
      </c>
      <c r="MRE66" s="1015" t="s">
        <v>437</v>
      </c>
      <c r="MRG66" s="1015" t="s">
        <v>437</v>
      </c>
      <c r="MRI66" s="1015" t="s">
        <v>437</v>
      </c>
      <c r="MRK66" s="1015" t="s">
        <v>437</v>
      </c>
      <c r="MRM66" s="1015" t="s">
        <v>437</v>
      </c>
      <c r="MRO66" s="1015" t="s">
        <v>437</v>
      </c>
      <c r="MRQ66" s="1015" t="s">
        <v>437</v>
      </c>
      <c r="MRS66" s="1015" t="s">
        <v>437</v>
      </c>
      <c r="MRU66" s="1015" t="s">
        <v>437</v>
      </c>
      <c r="MRW66" s="1015" t="s">
        <v>437</v>
      </c>
      <c r="MRY66" s="1015" t="s">
        <v>437</v>
      </c>
      <c r="MSA66" s="1015" t="s">
        <v>437</v>
      </c>
      <c r="MSC66" s="1015" t="s">
        <v>437</v>
      </c>
      <c r="MSE66" s="1015" t="s">
        <v>437</v>
      </c>
      <c r="MSG66" s="1015" t="s">
        <v>437</v>
      </c>
      <c r="MSI66" s="1015" t="s">
        <v>437</v>
      </c>
      <c r="MSK66" s="1015" t="s">
        <v>437</v>
      </c>
      <c r="MSM66" s="1015" t="s">
        <v>437</v>
      </c>
      <c r="MSO66" s="1015" t="s">
        <v>437</v>
      </c>
      <c r="MSQ66" s="1015" t="s">
        <v>437</v>
      </c>
      <c r="MSS66" s="1015" t="s">
        <v>437</v>
      </c>
      <c r="MSU66" s="1015" t="s">
        <v>437</v>
      </c>
      <c r="MSW66" s="1015" t="s">
        <v>437</v>
      </c>
      <c r="MSY66" s="1015" t="s">
        <v>437</v>
      </c>
      <c r="MTA66" s="1015" t="s">
        <v>437</v>
      </c>
      <c r="MTC66" s="1015" t="s">
        <v>437</v>
      </c>
      <c r="MTE66" s="1015" t="s">
        <v>437</v>
      </c>
      <c r="MTG66" s="1015" t="s">
        <v>437</v>
      </c>
      <c r="MTI66" s="1015" t="s">
        <v>437</v>
      </c>
      <c r="MTK66" s="1015" t="s">
        <v>437</v>
      </c>
      <c r="MTM66" s="1015" t="s">
        <v>437</v>
      </c>
      <c r="MTO66" s="1015" t="s">
        <v>437</v>
      </c>
      <c r="MTQ66" s="1015" t="s">
        <v>437</v>
      </c>
      <c r="MTS66" s="1015" t="s">
        <v>437</v>
      </c>
      <c r="MTU66" s="1015" t="s">
        <v>437</v>
      </c>
      <c r="MTW66" s="1015" t="s">
        <v>437</v>
      </c>
      <c r="MTY66" s="1015" t="s">
        <v>437</v>
      </c>
      <c r="MUA66" s="1015" t="s">
        <v>437</v>
      </c>
      <c r="MUC66" s="1015" t="s">
        <v>437</v>
      </c>
      <c r="MUE66" s="1015" t="s">
        <v>437</v>
      </c>
      <c r="MUG66" s="1015" t="s">
        <v>437</v>
      </c>
      <c r="MUI66" s="1015" t="s">
        <v>437</v>
      </c>
      <c r="MUK66" s="1015" t="s">
        <v>437</v>
      </c>
      <c r="MUM66" s="1015" t="s">
        <v>437</v>
      </c>
      <c r="MUO66" s="1015" t="s">
        <v>437</v>
      </c>
      <c r="MUQ66" s="1015" t="s">
        <v>437</v>
      </c>
      <c r="MUS66" s="1015" t="s">
        <v>437</v>
      </c>
      <c r="MUU66" s="1015" t="s">
        <v>437</v>
      </c>
      <c r="MUW66" s="1015" t="s">
        <v>437</v>
      </c>
      <c r="MUY66" s="1015" t="s">
        <v>437</v>
      </c>
      <c r="MVA66" s="1015" t="s">
        <v>437</v>
      </c>
      <c r="MVC66" s="1015" t="s">
        <v>437</v>
      </c>
      <c r="MVE66" s="1015" t="s">
        <v>437</v>
      </c>
      <c r="MVG66" s="1015" t="s">
        <v>437</v>
      </c>
      <c r="MVI66" s="1015" t="s">
        <v>437</v>
      </c>
      <c r="MVK66" s="1015" t="s">
        <v>437</v>
      </c>
      <c r="MVM66" s="1015" t="s">
        <v>437</v>
      </c>
      <c r="MVO66" s="1015" t="s">
        <v>437</v>
      </c>
      <c r="MVQ66" s="1015" t="s">
        <v>437</v>
      </c>
      <c r="MVS66" s="1015" t="s">
        <v>437</v>
      </c>
      <c r="MVU66" s="1015" t="s">
        <v>437</v>
      </c>
      <c r="MVW66" s="1015" t="s">
        <v>437</v>
      </c>
      <c r="MVY66" s="1015" t="s">
        <v>437</v>
      </c>
      <c r="MWA66" s="1015" t="s">
        <v>437</v>
      </c>
      <c r="MWC66" s="1015" t="s">
        <v>437</v>
      </c>
      <c r="MWE66" s="1015" t="s">
        <v>437</v>
      </c>
      <c r="MWG66" s="1015" t="s">
        <v>437</v>
      </c>
      <c r="MWI66" s="1015" t="s">
        <v>437</v>
      </c>
      <c r="MWK66" s="1015" t="s">
        <v>437</v>
      </c>
      <c r="MWM66" s="1015" t="s">
        <v>437</v>
      </c>
      <c r="MWO66" s="1015" t="s">
        <v>437</v>
      </c>
      <c r="MWQ66" s="1015" t="s">
        <v>437</v>
      </c>
      <c r="MWS66" s="1015" t="s">
        <v>437</v>
      </c>
      <c r="MWU66" s="1015" t="s">
        <v>437</v>
      </c>
      <c r="MWW66" s="1015" t="s">
        <v>437</v>
      </c>
      <c r="MWY66" s="1015" t="s">
        <v>437</v>
      </c>
      <c r="MXA66" s="1015" t="s">
        <v>437</v>
      </c>
      <c r="MXC66" s="1015" t="s">
        <v>437</v>
      </c>
      <c r="MXE66" s="1015" t="s">
        <v>437</v>
      </c>
      <c r="MXG66" s="1015" t="s">
        <v>437</v>
      </c>
      <c r="MXI66" s="1015" t="s">
        <v>437</v>
      </c>
      <c r="MXK66" s="1015" t="s">
        <v>437</v>
      </c>
      <c r="MXM66" s="1015" t="s">
        <v>437</v>
      </c>
      <c r="MXO66" s="1015" t="s">
        <v>437</v>
      </c>
      <c r="MXQ66" s="1015" t="s">
        <v>437</v>
      </c>
      <c r="MXS66" s="1015" t="s">
        <v>437</v>
      </c>
      <c r="MXU66" s="1015" t="s">
        <v>437</v>
      </c>
      <c r="MXW66" s="1015" t="s">
        <v>437</v>
      </c>
      <c r="MXY66" s="1015" t="s">
        <v>437</v>
      </c>
      <c r="MYA66" s="1015" t="s">
        <v>437</v>
      </c>
      <c r="MYC66" s="1015" t="s">
        <v>437</v>
      </c>
      <c r="MYE66" s="1015" t="s">
        <v>437</v>
      </c>
      <c r="MYG66" s="1015" t="s">
        <v>437</v>
      </c>
      <c r="MYI66" s="1015" t="s">
        <v>437</v>
      </c>
      <c r="MYK66" s="1015" t="s">
        <v>437</v>
      </c>
      <c r="MYM66" s="1015" t="s">
        <v>437</v>
      </c>
      <c r="MYO66" s="1015" t="s">
        <v>437</v>
      </c>
      <c r="MYQ66" s="1015" t="s">
        <v>437</v>
      </c>
      <c r="MYS66" s="1015" t="s">
        <v>437</v>
      </c>
      <c r="MYU66" s="1015" t="s">
        <v>437</v>
      </c>
      <c r="MYW66" s="1015" t="s">
        <v>437</v>
      </c>
      <c r="MYY66" s="1015" t="s">
        <v>437</v>
      </c>
      <c r="MZA66" s="1015" t="s">
        <v>437</v>
      </c>
      <c r="MZC66" s="1015" t="s">
        <v>437</v>
      </c>
      <c r="MZE66" s="1015" t="s">
        <v>437</v>
      </c>
      <c r="MZG66" s="1015" t="s">
        <v>437</v>
      </c>
      <c r="MZI66" s="1015" t="s">
        <v>437</v>
      </c>
      <c r="MZK66" s="1015" t="s">
        <v>437</v>
      </c>
      <c r="MZM66" s="1015" t="s">
        <v>437</v>
      </c>
      <c r="MZO66" s="1015" t="s">
        <v>437</v>
      </c>
      <c r="MZQ66" s="1015" t="s">
        <v>437</v>
      </c>
      <c r="MZS66" s="1015" t="s">
        <v>437</v>
      </c>
      <c r="MZU66" s="1015" t="s">
        <v>437</v>
      </c>
      <c r="MZW66" s="1015" t="s">
        <v>437</v>
      </c>
      <c r="MZY66" s="1015" t="s">
        <v>437</v>
      </c>
      <c r="NAA66" s="1015" t="s">
        <v>437</v>
      </c>
      <c r="NAC66" s="1015" t="s">
        <v>437</v>
      </c>
      <c r="NAE66" s="1015" t="s">
        <v>437</v>
      </c>
      <c r="NAG66" s="1015" t="s">
        <v>437</v>
      </c>
      <c r="NAI66" s="1015" t="s">
        <v>437</v>
      </c>
      <c r="NAK66" s="1015" t="s">
        <v>437</v>
      </c>
      <c r="NAM66" s="1015" t="s">
        <v>437</v>
      </c>
      <c r="NAO66" s="1015" t="s">
        <v>437</v>
      </c>
      <c r="NAQ66" s="1015" t="s">
        <v>437</v>
      </c>
      <c r="NAS66" s="1015" t="s">
        <v>437</v>
      </c>
      <c r="NAU66" s="1015" t="s">
        <v>437</v>
      </c>
      <c r="NAW66" s="1015" t="s">
        <v>437</v>
      </c>
      <c r="NAY66" s="1015" t="s">
        <v>437</v>
      </c>
      <c r="NBA66" s="1015" t="s">
        <v>437</v>
      </c>
      <c r="NBC66" s="1015" t="s">
        <v>437</v>
      </c>
      <c r="NBE66" s="1015" t="s">
        <v>437</v>
      </c>
      <c r="NBG66" s="1015" t="s">
        <v>437</v>
      </c>
      <c r="NBI66" s="1015" t="s">
        <v>437</v>
      </c>
      <c r="NBK66" s="1015" t="s">
        <v>437</v>
      </c>
      <c r="NBM66" s="1015" t="s">
        <v>437</v>
      </c>
      <c r="NBO66" s="1015" t="s">
        <v>437</v>
      </c>
      <c r="NBQ66" s="1015" t="s">
        <v>437</v>
      </c>
      <c r="NBS66" s="1015" t="s">
        <v>437</v>
      </c>
      <c r="NBU66" s="1015" t="s">
        <v>437</v>
      </c>
      <c r="NBW66" s="1015" t="s">
        <v>437</v>
      </c>
      <c r="NBY66" s="1015" t="s">
        <v>437</v>
      </c>
      <c r="NCA66" s="1015" t="s">
        <v>437</v>
      </c>
      <c r="NCC66" s="1015" t="s">
        <v>437</v>
      </c>
      <c r="NCE66" s="1015" t="s">
        <v>437</v>
      </c>
      <c r="NCG66" s="1015" t="s">
        <v>437</v>
      </c>
      <c r="NCI66" s="1015" t="s">
        <v>437</v>
      </c>
      <c r="NCK66" s="1015" t="s">
        <v>437</v>
      </c>
      <c r="NCM66" s="1015" t="s">
        <v>437</v>
      </c>
      <c r="NCO66" s="1015" t="s">
        <v>437</v>
      </c>
      <c r="NCQ66" s="1015" t="s">
        <v>437</v>
      </c>
      <c r="NCS66" s="1015" t="s">
        <v>437</v>
      </c>
      <c r="NCU66" s="1015" t="s">
        <v>437</v>
      </c>
      <c r="NCW66" s="1015" t="s">
        <v>437</v>
      </c>
      <c r="NCY66" s="1015" t="s">
        <v>437</v>
      </c>
      <c r="NDA66" s="1015" t="s">
        <v>437</v>
      </c>
      <c r="NDC66" s="1015" t="s">
        <v>437</v>
      </c>
      <c r="NDE66" s="1015" t="s">
        <v>437</v>
      </c>
      <c r="NDG66" s="1015" t="s">
        <v>437</v>
      </c>
      <c r="NDI66" s="1015" t="s">
        <v>437</v>
      </c>
      <c r="NDK66" s="1015" t="s">
        <v>437</v>
      </c>
      <c r="NDM66" s="1015" t="s">
        <v>437</v>
      </c>
      <c r="NDO66" s="1015" t="s">
        <v>437</v>
      </c>
      <c r="NDQ66" s="1015" t="s">
        <v>437</v>
      </c>
      <c r="NDS66" s="1015" t="s">
        <v>437</v>
      </c>
      <c r="NDU66" s="1015" t="s">
        <v>437</v>
      </c>
      <c r="NDW66" s="1015" t="s">
        <v>437</v>
      </c>
      <c r="NDY66" s="1015" t="s">
        <v>437</v>
      </c>
      <c r="NEA66" s="1015" t="s">
        <v>437</v>
      </c>
      <c r="NEC66" s="1015" t="s">
        <v>437</v>
      </c>
      <c r="NEE66" s="1015" t="s">
        <v>437</v>
      </c>
      <c r="NEG66" s="1015" t="s">
        <v>437</v>
      </c>
      <c r="NEI66" s="1015" t="s">
        <v>437</v>
      </c>
      <c r="NEK66" s="1015" t="s">
        <v>437</v>
      </c>
      <c r="NEM66" s="1015" t="s">
        <v>437</v>
      </c>
      <c r="NEO66" s="1015" t="s">
        <v>437</v>
      </c>
      <c r="NEQ66" s="1015" t="s">
        <v>437</v>
      </c>
      <c r="NES66" s="1015" t="s">
        <v>437</v>
      </c>
      <c r="NEU66" s="1015" t="s">
        <v>437</v>
      </c>
      <c r="NEW66" s="1015" t="s">
        <v>437</v>
      </c>
      <c r="NEY66" s="1015" t="s">
        <v>437</v>
      </c>
      <c r="NFA66" s="1015" t="s">
        <v>437</v>
      </c>
      <c r="NFC66" s="1015" t="s">
        <v>437</v>
      </c>
      <c r="NFE66" s="1015" t="s">
        <v>437</v>
      </c>
      <c r="NFG66" s="1015" t="s">
        <v>437</v>
      </c>
      <c r="NFI66" s="1015" t="s">
        <v>437</v>
      </c>
      <c r="NFK66" s="1015" t="s">
        <v>437</v>
      </c>
      <c r="NFM66" s="1015" t="s">
        <v>437</v>
      </c>
      <c r="NFO66" s="1015" t="s">
        <v>437</v>
      </c>
      <c r="NFQ66" s="1015" t="s">
        <v>437</v>
      </c>
      <c r="NFS66" s="1015" t="s">
        <v>437</v>
      </c>
      <c r="NFU66" s="1015" t="s">
        <v>437</v>
      </c>
      <c r="NFW66" s="1015" t="s">
        <v>437</v>
      </c>
      <c r="NFY66" s="1015" t="s">
        <v>437</v>
      </c>
      <c r="NGA66" s="1015" t="s">
        <v>437</v>
      </c>
      <c r="NGC66" s="1015" t="s">
        <v>437</v>
      </c>
      <c r="NGE66" s="1015" t="s">
        <v>437</v>
      </c>
      <c r="NGG66" s="1015" t="s">
        <v>437</v>
      </c>
      <c r="NGI66" s="1015" t="s">
        <v>437</v>
      </c>
      <c r="NGK66" s="1015" t="s">
        <v>437</v>
      </c>
      <c r="NGM66" s="1015" t="s">
        <v>437</v>
      </c>
      <c r="NGO66" s="1015" t="s">
        <v>437</v>
      </c>
      <c r="NGQ66" s="1015" t="s">
        <v>437</v>
      </c>
      <c r="NGS66" s="1015" t="s">
        <v>437</v>
      </c>
      <c r="NGU66" s="1015" t="s">
        <v>437</v>
      </c>
      <c r="NGW66" s="1015" t="s">
        <v>437</v>
      </c>
      <c r="NGY66" s="1015" t="s">
        <v>437</v>
      </c>
      <c r="NHA66" s="1015" t="s">
        <v>437</v>
      </c>
      <c r="NHC66" s="1015" t="s">
        <v>437</v>
      </c>
      <c r="NHE66" s="1015" t="s">
        <v>437</v>
      </c>
      <c r="NHG66" s="1015" t="s">
        <v>437</v>
      </c>
      <c r="NHI66" s="1015" t="s">
        <v>437</v>
      </c>
      <c r="NHK66" s="1015" t="s">
        <v>437</v>
      </c>
      <c r="NHM66" s="1015" t="s">
        <v>437</v>
      </c>
      <c r="NHO66" s="1015" t="s">
        <v>437</v>
      </c>
      <c r="NHQ66" s="1015" t="s">
        <v>437</v>
      </c>
      <c r="NHS66" s="1015" t="s">
        <v>437</v>
      </c>
      <c r="NHU66" s="1015" t="s">
        <v>437</v>
      </c>
      <c r="NHW66" s="1015" t="s">
        <v>437</v>
      </c>
      <c r="NHY66" s="1015" t="s">
        <v>437</v>
      </c>
      <c r="NIA66" s="1015" t="s">
        <v>437</v>
      </c>
      <c r="NIC66" s="1015" t="s">
        <v>437</v>
      </c>
      <c r="NIE66" s="1015" t="s">
        <v>437</v>
      </c>
      <c r="NIG66" s="1015" t="s">
        <v>437</v>
      </c>
      <c r="NII66" s="1015" t="s">
        <v>437</v>
      </c>
      <c r="NIK66" s="1015" t="s">
        <v>437</v>
      </c>
      <c r="NIM66" s="1015" t="s">
        <v>437</v>
      </c>
      <c r="NIO66" s="1015" t="s">
        <v>437</v>
      </c>
      <c r="NIQ66" s="1015" t="s">
        <v>437</v>
      </c>
      <c r="NIS66" s="1015" t="s">
        <v>437</v>
      </c>
      <c r="NIU66" s="1015" t="s">
        <v>437</v>
      </c>
      <c r="NIW66" s="1015" t="s">
        <v>437</v>
      </c>
      <c r="NIY66" s="1015" t="s">
        <v>437</v>
      </c>
      <c r="NJA66" s="1015" t="s">
        <v>437</v>
      </c>
      <c r="NJC66" s="1015" t="s">
        <v>437</v>
      </c>
      <c r="NJE66" s="1015" t="s">
        <v>437</v>
      </c>
      <c r="NJG66" s="1015" t="s">
        <v>437</v>
      </c>
      <c r="NJI66" s="1015" t="s">
        <v>437</v>
      </c>
      <c r="NJK66" s="1015" t="s">
        <v>437</v>
      </c>
      <c r="NJM66" s="1015" t="s">
        <v>437</v>
      </c>
      <c r="NJO66" s="1015" t="s">
        <v>437</v>
      </c>
      <c r="NJQ66" s="1015" t="s">
        <v>437</v>
      </c>
      <c r="NJS66" s="1015" t="s">
        <v>437</v>
      </c>
      <c r="NJU66" s="1015" t="s">
        <v>437</v>
      </c>
      <c r="NJW66" s="1015" t="s">
        <v>437</v>
      </c>
      <c r="NJY66" s="1015" t="s">
        <v>437</v>
      </c>
      <c r="NKA66" s="1015" t="s">
        <v>437</v>
      </c>
      <c r="NKC66" s="1015" t="s">
        <v>437</v>
      </c>
      <c r="NKE66" s="1015" t="s">
        <v>437</v>
      </c>
      <c r="NKG66" s="1015" t="s">
        <v>437</v>
      </c>
      <c r="NKI66" s="1015" t="s">
        <v>437</v>
      </c>
      <c r="NKK66" s="1015" t="s">
        <v>437</v>
      </c>
      <c r="NKM66" s="1015" t="s">
        <v>437</v>
      </c>
      <c r="NKO66" s="1015" t="s">
        <v>437</v>
      </c>
      <c r="NKQ66" s="1015" t="s">
        <v>437</v>
      </c>
      <c r="NKS66" s="1015" t="s">
        <v>437</v>
      </c>
      <c r="NKU66" s="1015" t="s">
        <v>437</v>
      </c>
      <c r="NKW66" s="1015" t="s">
        <v>437</v>
      </c>
      <c r="NKY66" s="1015" t="s">
        <v>437</v>
      </c>
      <c r="NLA66" s="1015" t="s">
        <v>437</v>
      </c>
      <c r="NLC66" s="1015" t="s">
        <v>437</v>
      </c>
      <c r="NLE66" s="1015" t="s">
        <v>437</v>
      </c>
      <c r="NLG66" s="1015" t="s">
        <v>437</v>
      </c>
      <c r="NLI66" s="1015" t="s">
        <v>437</v>
      </c>
      <c r="NLK66" s="1015" t="s">
        <v>437</v>
      </c>
      <c r="NLM66" s="1015" t="s">
        <v>437</v>
      </c>
      <c r="NLO66" s="1015" t="s">
        <v>437</v>
      </c>
      <c r="NLQ66" s="1015" t="s">
        <v>437</v>
      </c>
      <c r="NLS66" s="1015" t="s">
        <v>437</v>
      </c>
      <c r="NLU66" s="1015" t="s">
        <v>437</v>
      </c>
      <c r="NLW66" s="1015" t="s">
        <v>437</v>
      </c>
      <c r="NLY66" s="1015" t="s">
        <v>437</v>
      </c>
      <c r="NMA66" s="1015" t="s">
        <v>437</v>
      </c>
      <c r="NMC66" s="1015" t="s">
        <v>437</v>
      </c>
      <c r="NME66" s="1015" t="s">
        <v>437</v>
      </c>
      <c r="NMG66" s="1015" t="s">
        <v>437</v>
      </c>
      <c r="NMI66" s="1015" t="s">
        <v>437</v>
      </c>
      <c r="NMK66" s="1015" t="s">
        <v>437</v>
      </c>
      <c r="NMM66" s="1015" t="s">
        <v>437</v>
      </c>
      <c r="NMO66" s="1015" t="s">
        <v>437</v>
      </c>
      <c r="NMQ66" s="1015" t="s">
        <v>437</v>
      </c>
      <c r="NMS66" s="1015" t="s">
        <v>437</v>
      </c>
      <c r="NMU66" s="1015" t="s">
        <v>437</v>
      </c>
      <c r="NMW66" s="1015" t="s">
        <v>437</v>
      </c>
      <c r="NMY66" s="1015" t="s">
        <v>437</v>
      </c>
      <c r="NNA66" s="1015" t="s">
        <v>437</v>
      </c>
      <c r="NNC66" s="1015" t="s">
        <v>437</v>
      </c>
      <c r="NNE66" s="1015" t="s">
        <v>437</v>
      </c>
      <c r="NNG66" s="1015" t="s">
        <v>437</v>
      </c>
      <c r="NNI66" s="1015" t="s">
        <v>437</v>
      </c>
      <c r="NNK66" s="1015" t="s">
        <v>437</v>
      </c>
      <c r="NNM66" s="1015" t="s">
        <v>437</v>
      </c>
      <c r="NNO66" s="1015" t="s">
        <v>437</v>
      </c>
      <c r="NNQ66" s="1015" t="s">
        <v>437</v>
      </c>
      <c r="NNS66" s="1015" t="s">
        <v>437</v>
      </c>
      <c r="NNU66" s="1015" t="s">
        <v>437</v>
      </c>
      <c r="NNW66" s="1015" t="s">
        <v>437</v>
      </c>
      <c r="NNY66" s="1015" t="s">
        <v>437</v>
      </c>
      <c r="NOA66" s="1015" t="s">
        <v>437</v>
      </c>
      <c r="NOC66" s="1015" t="s">
        <v>437</v>
      </c>
      <c r="NOE66" s="1015" t="s">
        <v>437</v>
      </c>
      <c r="NOG66" s="1015" t="s">
        <v>437</v>
      </c>
      <c r="NOI66" s="1015" t="s">
        <v>437</v>
      </c>
      <c r="NOK66" s="1015" t="s">
        <v>437</v>
      </c>
      <c r="NOM66" s="1015" t="s">
        <v>437</v>
      </c>
      <c r="NOO66" s="1015" t="s">
        <v>437</v>
      </c>
      <c r="NOQ66" s="1015" t="s">
        <v>437</v>
      </c>
      <c r="NOS66" s="1015" t="s">
        <v>437</v>
      </c>
      <c r="NOU66" s="1015" t="s">
        <v>437</v>
      </c>
      <c r="NOW66" s="1015" t="s">
        <v>437</v>
      </c>
      <c r="NOY66" s="1015" t="s">
        <v>437</v>
      </c>
      <c r="NPA66" s="1015" t="s">
        <v>437</v>
      </c>
      <c r="NPC66" s="1015" t="s">
        <v>437</v>
      </c>
      <c r="NPE66" s="1015" t="s">
        <v>437</v>
      </c>
      <c r="NPG66" s="1015" t="s">
        <v>437</v>
      </c>
      <c r="NPI66" s="1015" t="s">
        <v>437</v>
      </c>
      <c r="NPK66" s="1015" t="s">
        <v>437</v>
      </c>
      <c r="NPM66" s="1015" t="s">
        <v>437</v>
      </c>
      <c r="NPO66" s="1015" t="s">
        <v>437</v>
      </c>
      <c r="NPQ66" s="1015" t="s">
        <v>437</v>
      </c>
      <c r="NPS66" s="1015" t="s">
        <v>437</v>
      </c>
      <c r="NPU66" s="1015" t="s">
        <v>437</v>
      </c>
      <c r="NPW66" s="1015" t="s">
        <v>437</v>
      </c>
      <c r="NPY66" s="1015" t="s">
        <v>437</v>
      </c>
      <c r="NQA66" s="1015" t="s">
        <v>437</v>
      </c>
      <c r="NQC66" s="1015" t="s">
        <v>437</v>
      </c>
      <c r="NQE66" s="1015" t="s">
        <v>437</v>
      </c>
      <c r="NQG66" s="1015" t="s">
        <v>437</v>
      </c>
      <c r="NQI66" s="1015" t="s">
        <v>437</v>
      </c>
      <c r="NQK66" s="1015" t="s">
        <v>437</v>
      </c>
      <c r="NQM66" s="1015" t="s">
        <v>437</v>
      </c>
      <c r="NQO66" s="1015" t="s">
        <v>437</v>
      </c>
      <c r="NQQ66" s="1015" t="s">
        <v>437</v>
      </c>
      <c r="NQS66" s="1015" t="s">
        <v>437</v>
      </c>
      <c r="NQU66" s="1015" t="s">
        <v>437</v>
      </c>
      <c r="NQW66" s="1015" t="s">
        <v>437</v>
      </c>
      <c r="NQY66" s="1015" t="s">
        <v>437</v>
      </c>
      <c r="NRA66" s="1015" t="s">
        <v>437</v>
      </c>
      <c r="NRC66" s="1015" t="s">
        <v>437</v>
      </c>
      <c r="NRE66" s="1015" t="s">
        <v>437</v>
      </c>
      <c r="NRG66" s="1015" t="s">
        <v>437</v>
      </c>
      <c r="NRI66" s="1015" t="s">
        <v>437</v>
      </c>
      <c r="NRK66" s="1015" t="s">
        <v>437</v>
      </c>
      <c r="NRM66" s="1015" t="s">
        <v>437</v>
      </c>
      <c r="NRO66" s="1015" t="s">
        <v>437</v>
      </c>
      <c r="NRQ66" s="1015" t="s">
        <v>437</v>
      </c>
      <c r="NRS66" s="1015" t="s">
        <v>437</v>
      </c>
      <c r="NRU66" s="1015" t="s">
        <v>437</v>
      </c>
      <c r="NRW66" s="1015" t="s">
        <v>437</v>
      </c>
      <c r="NRY66" s="1015" t="s">
        <v>437</v>
      </c>
      <c r="NSA66" s="1015" t="s">
        <v>437</v>
      </c>
      <c r="NSC66" s="1015" t="s">
        <v>437</v>
      </c>
      <c r="NSE66" s="1015" t="s">
        <v>437</v>
      </c>
      <c r="NSG66" s="1015" t="s">
        <v>437</v>
      </c>
      <c r="NSI66" s="1015" t="s">
        <v>437</v>
      </c>
      <c r="NSK66" s="1015" t="s">
        <v>437</v>
      </c>
      <c r="NSM66" s="1015" t="s">
        <v>437</v>
      </c>
      <c r="NSO66" s="1015" t="s">
        <v>437</v>
      </c>
      <c r="NSQ66" s="1015" t="s">
        <v>437</v>
      </c>
      <c r="NSS66" s="1015" t="s">
        <v>437</v>
      </c>
      <c r="NSU66" s="1015" t="s">
        <v>437</v>
      </c>
      <c r="NSW66" s="1015" t="s">
        <v>437</v>
      </c>
      <c r="NSY66" s="1015" t="s">
        <v>437</v>
      </c>
      <c r="NTA66" s="1015" t="s">
        <v>437</v>
      </c>
      <c r="NTC66" s="1015" t="s">
        <v>437</v>
      </c>
      <c r="NTE66" s="1015" t="s">
        <v>437</v>
      </c>
      <c r="NTG66" s="1015" t="s">
        <v>437</v>
      </c>
      <c r="NTI66" s="1015" t="s">
        <v>437</v>
      </c>
      <c r="NTK66" s="1015" t="s">
        <v>437</v>
      </c>
      <c r="NTM66" s="1015" t="s">
        <v>437</v>
      </c>
      <c r="NTO66" s="1015" t="s">
        <v>437</v>
      </c>
      <c r="NTQ66" s="1015" t="s">
        <v>437</v>
      </c>
      <c r="NTS66" s="1015" t="s">
        <v>437</v>
      </c>
      <c r="NTU66" s="1015" t="s">
        <v>437</v>
      </c>
      <c r="NTW66" s="1015" t="s">
        <v>437</v>
      </c>
      <c r="NTY66" s="1015" t="s">
        <v>437</v>
      </c>
      <c r="NUA66" s="1015" t="s">
        <v>437</v>
      </c>
      <c r="NUC66" s="1015" t="s">
        <v>437</v>
      </c>
      <c r="NUE66" s="1015" t="s">
        <v>437</v>
      </c>
      <c r="NUG66" s="1015" t="s">
        <v>437</v>
      </c>
      <c r="NUI66" s="1015" t="s">
        <v>437</v>
      </c>
      <c r="NUK66" s="1015" t="s">
        <v>437</v>
      </c>
      <c r="NUM66" s="1015" t="s">
        <v>437</v>
      </c>
      <c r="NUO66" s="1015" t="s">
        <v>437</v>
      </c>
      <c r="NUQ66" s="1015" t="s">
        <v>437</v>
      </c>
      <c r="NUS66" s="1015" t="s">
        <v>437</v>
      </c>
      <c r="NUU66" s="1015" t="s">
        <v>437</v>
      </c>
      <c r="NUW66" s="1015" t="s">
        <v>437</v>
      </c>
      <c r="NUY66" s="1015" t="s">
        <v>437</v>
      </c>
      <c r="NVA66" s="1015" t="s">
        <v>437</v>
      </c>
      <c r="NVC66" s="1015" t="s">
        <v>437</v>
      </c>
      <c r="NVE66" s="1015" t="s">
        <v>437</v>
      </c>
      <c r="NVG66" s="1015" t="s">
        <v>437</v>
      </c>
      <c r="NVI66" s="1015" t="s">
        <v>437</v>
      </c>
      <c r="NVK66" s="1015" t="s">
        <v>437</v>
      </c>
      <c r="NVM66" s="1015" t="s">
        <v>437</v>
      </c>
      <c r="NVO66" s="1015" t="s">
        <v>437</v>
      </c>
      <c r="NVQ66" s="1015" t="s">
        <v>437</v>
      </c>
      <c r="NVS66" s="1015" t="s">
        <v>437</v>
      </c>
      <c r="NVU66" s="1015" t="s">
        <v>437</v>
      </c>
      <c r="NVW66" s="1015" t="s">
        <v>437</v>
      </c>
      <c r="NVY66" s="1015" t="s">
        <v>437</v>
      </c>
      <c r="NWA66" s="1015" t="s">
        <v>437</v>
      </c>
      <c r="NWC66" s="1015" t="s">
        <v>437</v>
      </c>
      <c r="NWE66" s="1015" t="s">
        <v>437</v>
      </c>
      <c r="NWG66" s="1015" t="s">
        <v>437</v>
      </c>
      <c r="NWI66" s="1015" t="s">
        <v>437</v>
      </c>
      <c r="NWK66" s="1015" t="s">
        <v>437</v>
      </c>
      <c r="NWM66" s="1015" t="s">
        <v>437</v>
      </c>
      <c r="NWO66" s="1015" t="s">
        <v>437</v>
      </c>
      <c r="NWQ66" s="1015" t="s">
        <v>437</v>
      </c>
      <c r="NWS66" s="1015" t="s">
        <v>437</v>
      </c>
      <c r="NWU66" s="1015" t="s">
        <v>437</v>
      </c>
      <c r="NWW66" s="1015" t="s">
        <v>437</v>
      </c>
      <c r="NWY66" s="1015" t="s">
        <v>437</v>
      </c>
      <c r="NXA66" s="1015" t="s">
        <v>437</v>
      </c>
      <c r="NXC66" s="1015" t="s">
        <v>437</v>
      </c>
      <c r="NXE66" s="1015" t="s">
        <v>437</v>
      </c>
      <c r="NXG66" s="1015" t="s">
        <v>437</v>
      </c>
      <c r="NXI66" s="1015" t="s">
        <v>437</v>
      </c>
      <c r="NXK66" s="1015" t="s">
        <v>437</v>
      </c>
      <c r="NXM66" s="1015" t="s">
        <v>437</v>
      </c>
      <c r="NXO66" s="1015" t="s">
        <v>437</v>
      </c>
      <c r="NXQ66" s="1015" t="s">
        <v>437</v>
      </c>
      <c r="NXS66" s="1015" t="s">
        <v>437</v>
      </c>
      <c r="NXU66" s="1015" t="s">
        <v>437</v>
      </c>
      <c r="NXW66" s="1015" t="s">
        <v>437</v>
      </c>
      <c r="NXY66" s="1015" t="s">
        <v>437</v>
      </c>
      <c r="NYA66" s="1015" t="s">
        <v>437</v>
      </c>
      <c r="NYC66" s="1015" t="s">
        <v>437</v>
      </c>
      <c r="NYE66" s="1015" t="s">
        <v>437</v>
      </c>
      <c r="NYG66" s="1015" t="s">
        <v>437</v>
      </c>
      <c r="NYI66" s="1015" t="s">
        <v>437</v>
      </c>
      <c r="NYK66" s="1015" t="s">
        <v>437</v>
      </c>
      <c r="NYM66" s="1015" t="s">
        <v>437</v>
      </c>
      <c r="NYO66" s="1015" t="s">
        <v>437</v>
      </c>
      <c r="NYQ66" s="1015" t="s">
        <v>437</v>
      </c>
      <c r="NYS66" s="1015" t="s">
        <v>437</v>
      </c>
      <c r="NYU66" s="1015" t="s">
        <v>437</v>
      </c>
      <c r="NYW66" s="1015" t="s">
        <v>437</v>
      </c>
      <c r="NYY66" s="1015" t="s">
        <v>437</v>
      </c>
      <c r="NZA66" s="1015" t="s">
        <v>437</v>
      </c>
      <c r="NZC66" s="1015" t="s">
        <v>437</v>
      </c>
      <c r="NZE66" s="1015" t="s">
        <v>437</v>
      </c>
      <c r="NZG66" s="1015" t="s">
        <v>437</v>
      </c>
      <c r="NZI66" s="1015" t="s">
        <v>437</v>
      </c>
      <c r="NZK66" s="1015" t="s">
        <v>437</v>
      </c>
      <c r="NZM66" s="1015" t="s">
        <v>437</v>
      </c>
      <c r="NZO66" s="1015" t="s">
        <v>437</v>
      </c>
      <c r="NZQ66" s="1015" t="s">
        <v>437</v>
      </c>
      <c r="NZS66" s="1015" t="s">
        <v>437</v>
      </c>
      <c r="NZU66" s="1015" t="s">
        <v>437</v>
      </c>
      <c r="NZW66" s="1015" t="s">
        <v>437</v>
      </c>
      <c r="NZY66" s="1015" t="s">
        <v>437</v>
      </c>
      <c r="OAA66" s="1015" t="s">
        <v>437</v>
      </c>
      <c r="OAC66" s="1015" t="s">
        <v>437</v>
      </c>
      <c r="OAE66" s="1015" t="s">
        <v>437</v>
      </c>
      <c r="OAG66" s="1015" t="s">
        <v>437</v>
      </c>
      <c r="OAI66" s="1015" t="s">
        <v>437</v>
      </c>
      <c r="OAK66" s="1015" t="s">
        <v>437</v>
      </c>
      <c r="OAM66" s="1015" t="s">
        <v>437</v>
      </c>
      <c r="OAO66" s="1015" t="s">
        <v>437</v>
      </c>
      <c r="OAQ66" s="1015" t="s">
        <v>437</v>
      </c>
      <c r="OAS66" s="1015" t="s">
        <v>437</v>
      </c>
      <c r="OAU66" s="1015" t="s">
        <v>437</v>
      </c>
      <c r="OAW66" s="1015" t="s">
        <v>437</v>
      </c>
      <c r="OAY66" s="1015" t="s">
        <v>437</v>
      </c>
      <c r="OBA66" s="1015" t="s">
        <v>437</v>
      </c>
      <c r="OBC66" s="1015" t="s">
        <v>437</v>
      </c>
      <c r="OBE66" s="1015" t="s">
        <v>437</v>
      </c>
      <c r="OBG66" s="1015" t="s">
        <v>437</v>
      </c>
      <c r="OBI66" s="1015" t="s">
        <v>437</v>
      </c>
      <c r="OBK66" s="1015" t="s">
        <v>437</v>
      </c>
      <c r="OBM66" s="1015" t="s">
        <v>437</v>
      </c>
      <c r="OBO66" s="1015" t="s">
        <v>437</v>
      </c>
      <c r="OBQ66" s="1015" t="s">
        <v>437</v>
      </c>
      <c r="OBS66" s="1015" t="s">
        <v>437</v>
      </c>
      <c r="OBU66" s="1015" t="s">
        <v>437</v>
      </c>
      <c r="OBW66" s="1015" t="s">
        <v>437</v>
      </c>
      <c r="OBY66" s="1015" t="s">
        <v>437</v>
      </c>
      <c r="OCA66" s="1015" t="s">
        <v>437</v>
      </c>
      <c r="OCC66" s="1015" t="s">
        <v>437</v>
      </c>
      <c r="OCE66" s="1015" t="s">
        <v>437</v>
      </c>
      <c r="OCG66" s="1015" t="s">
        <v>437</v>
      </c>
      <c r="OCI66" s="1015" t="s">
        <v>437</v>
      </c>
      <c r="OCK66" s="1015" t="s">
        <v>437</v>
      </c>
      <c r="OCM66" s="1015" t="s">
        <v>437</v>
      </c>
      <c r="OCO66" s="1015" t="s">
        <v>437</v>
      </c>
      <c r="OCQ66" s="1015" t="s">
        <v>437</v>
      </c>
      <c r="OCS66" s="1015" t="s">
        <v>437</v>
      </c>
      <c r="OCU66" s="1015" t="s">
        <v>437</v>
      </c>
      <c r="OCW66" s="1015" t="s">
        <v>437</v>
      </c>
      <c r="OCY66" s="1015" t="s">
        <v>437</v>
      </c>
      <c r="ODA66" s="1015" t="s">
        <v>437</v>
      </c>
      <c r="ODC66" s="1015" t="s">
        <v>437</v>
      </c>
      <c r="ODE66" s="1015" t="s">
        <v>437</v>
      </c>
      <c r="ODG66" s="1015" t="s">
        <v>437</v>
      </c>
      <c r="ODI66" s="1015" t="s">
        <v>437</v>
      </c>
      <c r="ODK66" s="1015" t="s">
        <v>437</v>
      </c>
      <c r="ODM66" s="1015" t="s">
        <v>437</v>
      </c>
      <c r="ODO66" s="1015" t="s">
        <v>437</v>
      </c>
      <c r="ODQ66" s="1015" t="s">
        <v>437</v>
      </c>
      <c r="ODS66" s="1015" t="s">
        <v>437</v>
      </c>
      <c r="ODU66" s="1015" t="s">
        <v>437</v>
      </c>
      <c r="ODW66" s="1015" t="s">
        <v>437</v>
      </c>
      <c r="ODY66" s="1015" t="s">
        <v>437</v>
      </c>
      <c r="OEA66" s="1015" t="s">
        <v>437</v>
      </c>
      <c r="OEC66" s="1015" t="s">
        <v>437</v>
      </c>
      <c r="OEE66" s="1015" t="s">
        <v>437</v>
      </c>
      <c r="OEG66" s="1015" t="s">
        <v>437</v>
      </c>
      <c r="OEI66" s="1015" t="s">
        <v>437</v>
      </c>
      <c r="OEK66" s="1015" t="s">
        <v>437</v>
      </c>
      <c r="OEM66" s="1015" t="s">
        <v>437</v>
      </c>
      <c r="OEO66" s="1015" t="s">
        <v>437</v>
      </c>
      <c r="OEQ66" s="1015" t="s">
        <v>437</v>
      </c>
      <c r="OES66" s="1015" t="s">
        <v>437</v>
      </c>
      <c r="OEU66" s="1015" t="s">
        <v>437</v>
      </c>
      <c r="OEW66" s="1015" t="s">
        <v>437</v>
      </c>
      <c r="OEY66" s="1015" t="s">
        <v>437</v>
      </c>
      <c r="OFA66" s="1015" t="s">
        <v>437</v>
      </c>
      <c r="OFC66" s="1015" t="s">
        <v>437</v>
      </c>
      <c r="OFE66" s="1015" t="s">
        <v>437</v>
      </c>
      <c r="OFG66" s="1015" t="s">
        <v>437</v>
      </c>
      <c r="OFI66" s="1015" t="s">
        <v>437</v>
      </c>
      <c r="OFK66" s="1015" t="s">
        <v>437</v>
      </c>
      <c r="OFM66" s="1015" t="s">
        <v>437</v>
      </c>
      <c r="OFO66" s="1015" t="s">
        <v>437</v>
      </c>
      <c r="OFQ66" s="1015" t="s">
        <v>437</v>
      </c>
      <c r="OFS66" s="1015" t="s">
        <v>437</v>
      </c>
      <c r="OFU66" s="1015" t="s">
        <v>437</v>
      </c>
      <c r="OFW66" s="1015" t="s">
        <v>437</v>
      </c>
      <c r="OFY66" s="1015" t="s">
        <v>437</v>
      </c>
      <c r="OGA66" s="1015" t="s">
        <v>437</v>
      </c>
      <c r="OGC66" s="1015" t="s">
        <v>437</v>
      </c>
      <c r="OGE66" s="1015" t="s">
        <v>437</v>
      </c>
      <c r="OGG66" s="1015" t="s">
        <v>437</v>
      </c>
      <c r="OGI66" s="1015" t="s">
        <v>437</v>
      </c>
      <c r="OGK66" s="1015" t="s">
        <v>437</v>
      </c>
      <c r="OGM66" s="1015" t="s">
        <v>437</v>
      </c>
      <c r="OGO66" s="1015" t="s">
        <v>437</v>
      </c>
      <c r="OGQ66" s="1015" t="s">
        <v>437</v>
      </c>
      <c r="OGS66" s="1015" t="s">
        <v>437</v>
      </c>
      <c r="OGU66" s="1015" t="s">
        <v>437</v>
      </c>
      <c r="OGW66" s="1015" t="s">
        <v>437</v>
      </c>
      <c r="OGY66" s="1015" t="s">
        <v>437</v>
      </c>
      <c r="OHA66" s="1015" t="s">
        <v>437</v>
      </c>
      <c r="OHC66" s="1015" t="s">
        <v>437</v>
      </c>
      <c r="OHE66" s="1015" t="s">
        <v>437</v>
      </c>
      <c r="OHG66" s="1015" t="s">
        <v>437</v>
      </c>
      <c r="OHI66" s="1015" t="s">
        <v>437</v>
      </c>
      <c r="OHK66" s="1015" t="s">
        <v>437</v>
      </c>
      <c r="OHM66" s="1015" t="s">
        <v>437</v>
      </c>
      <c r="OHO66" s="1015" t="s">
        <v>437</v>
      </c>
      <c r="OHQ66" s="1015" t="s">
        <v>437</v>
      </c>
      <c r="OHS66" s="1015" t="s">
        <v>437</v>
      </c>
      <c r="OHU66" s="1015" t="s">
        <v>437</v>
      </c>
      <c r="OHW66" s="1015" t="s">
        <v>437</v>
      </c>
      <c r="OHY66" s="1015" t="s">
        <v>437</v>
      </c>
      <c r="OIA66" s="1015" t="s">
        <v>437</v>
      </c>
      <c r="OIC66" s="1015" t="s">
        <v>437</v>
      </c>
      <c r="OIE66" s="1015" t="s">
        <v>437</v>
      </c>
      <c r="OIG66" s="1015" t="s">
        <v>437</v>
      </c>
      <c r="OII66" s="1015" t="s">
        <v>437</v>
      </c>
      <c r="OIK66" s="1015" t="s">
        <v>437</v>
      </c>
      <c r="OIM66" s="1015" t="s">
        <v>437</v>
      </c>
      <c r="OIO66" s="1015" t="s">
        <v>437</v>
      </c>
      <c r="OIQ66" s="1015" t="s">
        <v>437</v>
      </c>
      <c r="OIS66" s="1015" t="s">
        <v>437</v>
      </c>
      <c r="OIU66" s="1015" t="s">
        <v>437</v>
      </c>
      <c r="OIW66" s="1015" t="s">
        <v>437</v>
      </c>
      <c r="OIY66" s="1015" t="s">
        <v>437</v>
      </c>
      <c r="OJA66" s="1015" t="s">
        <v>437</v>
      </c>
      <c r="OJC66" s="1015" t="s">
        <v>437</v>
      </c>
      <c r="OJE66" s="1015" t="s">
        <v>437</v>
      </c>
      <c r="OJG66" s="1015" t="s">
        <v>437</v>
      </c>
      <c r="OJI66" s="1015" t="s">
        <v>437</v>
      </c>
      <c r="OJK66" s="1015" t="s">
        <v>437</v>
      </c>
      <c r="OJM66" s="1015" t="s">
        <v>437</v>
      </c>
      <c r="OJO66" s="1015" t="s">
        <v>437</v>
      </c>
      <c r="OJQ66" s="1015" t="s">
        <v>437</v>
      </c>
      <c r="OJS66" s="1015" t="s">
        <v>437</v>
      </c>
      <c r="OJU66" s="1015" t="s">
        <v>437</v>
      </c>
      <c r="OJW66" s="1015" t="s">
        <v>437</v>
      </c>
      <c r="OJY66" s="1015" t="s">
        <v>437</v>
      </c>
      <c r="OKA66" s="1015" t="s">
        <v>437</v>
      </c>
      <c r="OKC66" s="1015" t="s">
        <v>437</v>
      </c>
      <c r="OKE66" s="1015" t="s">
        <v>437</v>
      </c>
      <c r="OKG66" s="1015" t="s">
        <v>437</v>
      </c>
      <c r="OKI66" s="1015" t="s">
        <v>437</v>
      </c>
      <c r="OKK66" s="1015" t="s">
        <v>437</v>
      </c>
      <c r="OKM66" s="1015" t="s">
        <v>437</v>
      </c>
      <c r="OKO66" s="1015" t="s">
        <v>437</v>
      </c>
      <c r="OKQ66" s="1015" t="s">
        <v>437</v>
      </c>
      <c r="OKS66" s="1015" t="s">
        <v>437</v>
      </c>
      <c r="OKU66" s="1015" t="s">
        <v>437</v>
      </c>
      <c r="OKW66" s="1015" t="s">
        <v>437</v>
      </c>
      <c r="OKY66" s="1015" t="s">
        <v>437</v>
      </c>
      <c r="OLA66" s="1015" t="s">
        <v>437</v>
      </c>
      <c r="OLC66" s="1015" t="s">
        <v>437</v>
      </c>
      <c r="OLE66" s="1015" t="s">
        <v>437</v>
      </c>
      <c r="OLG66" s="1015" t="s">
        <v>437</v>
      </c>
      <c r="OLI66" s="1015" t="s">
        <v>437</v>
      </c>
      <c r="OLK66" s="1015" t="s">
        <v>437</v>
      </c>
      <c r="OLM66" s="1015" t="s">
        <v>437</v>
      </c>
      <c r="OLO66" s="1015" t="s">
        <v>437</v>
      </c>
      <c r="OLQ66" s="1015" t="s">
        <v>437</v>
      </c>
      <c r="OLS66" s="1015" t="s">
        <v>437</v>
      </c>
      <c r="OLU66" s="1015" t="s">
        <v>437</v>
      </c>
      <c r="OLW66" s="1015" t="s">
        <v>437</v>
      </c>
      <c r="OLY66" s="1015" t="s">
        <v>437</v>
      </c>
      <c r="OMA66" s="1015" t="s">
        <v>437</v>
      </c>
      <c r="OMC66" s="1015" t="s">
        <v>437</v>
      </c>
      <c r="OME66" s="1015" t="s">
        <v>437</v>
      </c>
      <c r="OMG66" s="1015" t="s">
        <v>437</v>
      </c>
      <c r="OMI66" s="1015" t="s">
        <v>437</v>
      </c>
      <c r="OMK66" s="1015" t="s">
        <v>437</v>
      </c>
      <c r="OMM66" s="1015" t="s">
        <v>437</v>
      </c>
      <c r="OMO66" s="1015" t="s">
        <v>437</v>
      </c>
      <c r="OMQ66" s="1015" t="s">
        <v>437</v>
      </c>
      <c r="OMS66" s="1015" t="s">
        <v>437</v>
      </c>
      <c r="OMU66" s="1015" t="s">
        <v>437</v>
      </c>
      <c r="OMW66" s="1015" t="s">
        <v>437</v>
      </c>
      <c r="OMY66" s="1015" t="s">
        <v>437</v>
      </c>
      <c r="ONA66" s="1015" t="s">
        <v>437</v>
      </c>
      <c r="ONC66" s="1015" t="s">
        <v>437</v>
      </c>
      <c r="ONE66" s="1015" t="s">
        <v>437</v>
      </c>
      <c r="ONG66" s="1015" t="s">
        <v>437</v>
      </c>
      <c r="ONI66" s="1015" t="s">
        <v>437</v>
      </c>
      <c r="ONK66" s="1015" t="s">
        <v>437</v>
      </c>
      <c r="ONM66" s="1015" t="s">
        <v>437</v>
      </c>
      <c r="ONO66" s="1015" t="s">
        <v>437</v>
      </c>
      <c r="ONQ66" s="1015" t="s">
        <v>437</v>
      </c>
      <c r="ONS66" s="1015" t="s">
        <v>437</v>
      </c>
      <c r="ONU66" s="1015" t="s">
        <v>437</v>
      </c>
      <c r="ONW66" s="1015" t="s">
        <v>437</v>
      </c>
      <c r="ONY66" s="1015" t="s">
        <v>437</v>
      </c>
      <c r="OOA66" s="1015" t="s">
        <v>437</v>
      </c>
      <c r="OOC66" s="1015" t="s">
        <v>437</v>
      </c>
      <c r="OOE66" s="1015" t="s">
        <v>437</v>
      </c>
      <c r="OOG66" s="1015" t="s">
        <v>437</v>
      </c>
      <c r="OOI66" s="1015" t="s">
        <v>437</v>
      </c>
      <c r="OOK66" s="1015" t="s">
        <v>437</v>
      </c>
      <c r="OOM66" s="1015" t="s">
        <v>437</v>
      </c>
      <c r="OOO66" s="1015" t="s">
        <v>437</v>
      </c>
      <c r="OOQ66" s="1015" t="s">
        <v>437</v>
      </c>
      <c r="OOS66" s="1015" t="s">
        <v>437</v>
      </c>
      <c r="OOU66" s="1015" t="s">
        <v>437</v>
      </c>
      <c r="OOW66" s="1015" t="s">
        <v>437</v>
      </c>
      <c r="OOY66" s="1015" t="s">
        <v>437</v>
      </c>
      <c r="OPA66" s="1015" t="s">
        <v>437</v>
      </c>
      <c r="OPC66" s="1015" t="s">
        <v>437</v>
      </c>
      <c r="OPE66" s="1015" t="s">
        <v>437</v>
      </c>
      <c r="OPG66" s="1015" t="s">
        <v>437</v>
      </c>
      <c r="OPI66" s="1015" t="s">
        <v>437</v>
      </c>
      <c r="OPK66" s="1015" t="s">
        <v>437</v>
      </c>
      <c r="OPM66" s="1015" t="s">
        <v>437</v>
      </c>
      <c r="OPO66" s="1015" t="s">
        <v>437</v>
      </c>
      <c r="OPQ66" s="1015" t="s">
        <v>437</v>
      </c>
      <c r="OPS66" s="1015" t="s">
        <v>437</v>
      </c>
      <c r="OPU66" s="1015" t="s">
        <v>437</v>
      </c>
      <c r="OPW66" s="1015" t="s">
        <v>437</v>
      </c>
      <c r="OPY66" s="1015" t="s">
        <v>437</v>
      </c>
      <c r="OQA66" s="1015" t="s">
        <v>437</v>
      </c>
      <c r="OQC66" s="1015" t="s">
        <v>437</v>
      </c>
      <c r="OQE66" s="1015" t="s">
        <v>437</v>
      </c>
      <c r="OQG66" s="1015" t="s">
        <v>437</v>
      </c>
      <c r="OQI66" s="1015" t="s">
        <v>437</v>
      </c>
      <c r="OQK66" s="1015" t="s">
        <v>437</v>
      </c>
      <c r="OQM66" s="1015" t="s">
        <v>437</v>
      </c>
      <c r="OQO66" s="1015" t="s">
        <v>437</v>
      </c>
      <c r="OQQ66" s="1015" t="s">
        <v>437</v>
      </c>
      <c r="OQS66" s="1015" t="s">
        <v>437</v>
      </c>
      <c r="OQU66" s="1015" t="s">
        <v>437</v>
      </c>
      <c r="OQW66" s="1015" t="s">
        <v>437</v>
      </c>
      <c r="OQY66" s="1015" t="s">
        <v>437</v>
      </c>
      <c r="ORA66" s="1015" t="s">
        <v>437</v>
      </c>
      <c r="ORC66" s="1015" t="s">
        <v>437</v>
      </c>
      <c r="ORE66" s="1015" t="s">
        <v>437</v>
      </c>
      <c r="ORG66" s="1015" t="s">
        <v>437</v>
      </c>
      <c r="ORI66" s="1015" t="s">
        <v>437</v>
      </c>
      <c r="ORK66" s="1015" t="s">
        <v>437</v>
      </c>
      <c r="ORM66" s="1015" t="s">
        <v>437</v>
      </c>
      <c r="ORO66" s="1015" t="s">
        <v>437</v>
      </c>
      <c r="ORQ66" s="1015" t="s">
        <v>437</v>
      </c>
      <c r="ORS66" s="1015" t="s">
        <v>437</v>
      </c>
      <c r="ORU66" s="1015" t="s">
        <v>437</v>
      </c>
      <c r="ORW66" s="1015" t="s">
        <v>437</v>
      </c>
      <c r="ORY66" s="1015" t="s">
        <v>437</v>
      </c>
      <c r="OSA66" s="1015" t="s">
        <v>437</v>
      </c>
      <c r="OSC66" s="1015" t="s">
        <v>437</v>
      </c>
      <c r="OSE66" s="1015" t="s">
        <v>437</v>
      </c>
      <c r="OSG66" s="1015" t="s">
        <v>437</v>
      </c>
      <c r="OSI66" s="1015" t="s">
        <v>437</v>
      </c>
      <c r="OSK66" s="1015" t="s">
        <v>437</v>
      </c>
      <c r="OSM66" s="1015" t="s">
        <v>437</v>
      </c>
      <c r="OSO66" s="1015" t="s">
        <v>437</v>
      </c>
      <c r="OSQ66" s="1015" t="s">
        <v>437</v>
      </c>
      <c r="OSS66" s="1015" t="s">
        <v>437</v>
      </c>
      <c r="OSU66" s="1015" t="s">
        <v>437</v>
      </c>
      <c r="OSW66" s="1015" t="s">
        <v>437</v>
      </c>
      <c r="OSY66" s="1015" t="s">
        <v>437</v>
      </c>
      <c r="OTA66" s="1015" t="s">
        <v>437</v>
      </c>
      <c r="OTC66" s="1015" t="s">
        <v>437</v>
      </c>
      <c r="OTE66" s="1015" t="s">
        <v>437</v>
      </c>
      <c r="OTG66" s="1015" t="s">
        <v>437</v>
      </c>
      <c r="OTI66" s="1015" t="s">
        <v>437</v>
      </c>
      <c r="OTK66" s="1015" t="s">
        <v>437</v>
      </c>
      <c r="OTM66" s="1015" t="s">
        <v>437</v>
      </c>
      <c r="OTO66" s="1015" t="s">
        <v>437</v>
      </c>
      <c r="OTQ66" s="1015" t="s">
        <v>437</v>
      </c>
      <c r="OTS66" s="1015" t="s">
        <v>437</v>
      </c>
      <c r="OTU66" s="1015" t="s">
        <v>437</v>
      </c>
      <c r="OTW66" s="1015" t="s">
        <v>437</v>
      </c>
      <c r="OTY66" s="1015" t="s">
        <v>437</v>
      </c>
      <c r="OUA66" s="1015" t="s">
        <v>437</v>
      </c>
      <c r="OUC66" s="1015" t="s">
        <v>437</v>
      </c>
      <c r="OUE66" s="1015" t="s">
        <v>437</v>
      </c>
      <c r="OUG66" s="1015" t="s">
        <v>437</v>
      </c>
      <c r="OUI66" s="1015" t="s">
        <v>437</v>
      </c>
      <c r="OUK66" s="1015" t="s">
        <v>437</v>
      </c>
      <c r="OUM66" s="1015" t="s">
        <v>437</v>
      </c>
      <c r="OUO66" s="1015" t="s">
        <v>437</v>
      </c>
      <c r="OUQ66" s="1015" t="s">
        <v>437</v>
      </c>
      <c r="OUS66" s="1015" t="s">
        <v>437</v>
      </c>
      <c r="OUU66" s="1015" t="s">
        <v>437</v>
      </c>
      <c r="OUW66" s="1015" t="s">
        <v>437</v>
      </c>
      <c r="OUY66" s="1015" t="s">
        <v>437</v>
      </c>
      <c r="OVA66" s="1015" t="s">
        <v>437</v>
      </c>
      <c r="OVC66" s="1015" t="s">
        <v>437</v>
      </c>
      <c r="OVE66" s="1015" t="s">
        <v>437</v>
      </c>
      <c r="OVG66" s="1015" t="s">
        <v>437</v>
      </c>
      <c r="OVI66" s="1015" t="s">
        <v>437</v>
      </c>
      <c r="OVK66" s="1015" t="s">
        <v>437</v>
      </c>
      <c r="OVM66" s="1015" t="s">
        <v>437</v>
      </c>
      <c r="OVO66" s="1015" t="s">
        <v>437</v>
      </c>
      <c r="OVQ66" s="1015" t="s">
        <v>437</v>
      </c>
      <c r="OVS66" s="1015" t="s">
        <v>437</v>
      </c>
      <c r="OVU66" s="1015" t="s">
        <v>437</v>
      </c>
      <c r="OVW66" s="1015" t="s">
        <v>437</v>
      </c>
      <c r="OVY66" s="1015" t="s">
        <v>437</v>
      </c>
      <c r="OWA66" s="1015" t="s">
        <v>437</v>
      </c>
      <c r="OWC66" s="1015" t="s">
        <v>437</v>
      </c>
      <c r="OWE66" s="1015" t="s">
        <v>437</v>
      </c>
      <c r="OWG66" s="1015" t="s">
        <v>437</v>
      </c>
      <c r="OWI66" s="1015" t="s">
        <v>437</v>
      </c>
      <c r="OWK66" s="1015" t="s">
        <v>437</v>
      </c>
      <c r="OWM66" s="1015" t="s">
        <v>437</v>
      </c>
      <c r="OWO66" s="1015" t="s">
        <v>437</v>
      </c>
      <c r="OWQ66" s="1015" t="s">
        <v>437</v>
      </c>
      <c r="OWS66" s="1015" t="s">
        <v>437</v>
      </c>
      <c r="OWU66" s="1015" t="s">
        <v>437</v>
      </c>
      <c r="OWW66" s="1015" t="s">
        <v>437</v>
      </c>
      <c r="OWY66" s="1015" t="s">
        <v>437</v>
      </c>
      <c r="OXA66" s="1015" t="s">
        <v>437</v>
      </c>
      <c r="OXC66" s="1015" t="s">
        <v>437</v>
      </c>
      <c r="OXE66" s="1015" t="s">
        <v>437</v>
      </c>
      <c r="OXG66" s="1015" t="s">
        <v>437</v>
      </c>
      <c r="OXI66" s="1015" t="s">
        <v>437</v>
      </c>
      <c r="OXK66" s="1015" t="s">
        <v>437</v>
      </c>
      <c r="OXM66" s="1015" t="s">
        <v>437</v>
      </c>
      <c r="OXO66" s="1015" t="s">
        <v>437</v>
      </c>
      <c r="OXQ66" s="1015" t="s">
        <v>437</v>
      </c>
      <c r="OXS66" s="1015" t="s">
        <v>437</v>
      </c>
      <c r="OXU66" s="1015" t="s">
        <v>437</v>
      </c>
      <c r="OXW66" s="1015" t="s">
        <v>437</v>
      </c>
      <c r="OXY66" s="1015" t="s">
        <v>437</v>
      </c>
      <c r="OYA66" s="1015" t="s">
        <v>437</v>
      </c>
      <c r="OYC66" s="1015" t="s">
        <v>437</v>
      </c>
      <c r="OYE66" s="1015" t="s">
        <v>437</v>
      </c>
      <c r="OYG66" s="1015" t="s">
        <v>437</v>
      </c>
      <c r="OYI66" s="1015" t="s">
        <v>437</v>
      </c>
      <c r="OYK66" s="1015" t="s">
        <v>437</v>
      </c>
      <c r="OYM66" s="1015" t="s">
        <v>437</v>
      </c>
      <c r="OYO66" s="1015" t="s">
        <v>437</v>
      </c>
      <c r="OYQ66" s="1015" t="s">
        <v>437</v>
      </c>
      <c r="OYS66" s="1015" t="s">
        <v>437</v>
      </c>
      <c r="OYU66" s="1015" t="s">
        <v>437</v>
      </c>
      <c r="OYW66" s="1015" t="s">
        <v>437</v>
      </c>
      <c r="OYY66" s="1015" t="s">
        <v>437</v>
      </c>
      <c r="OZA66" s="1015" t="s">
        <v>437</v>
      </c>
      <c r="OZC66" s="1015" t="s">
        <v>437</v>
      </c>
      <c r="OZE66" s="1015" t="s">
        <v>437</v>
      </c>
      <c r="OZG66" s="1015" t="s">
        <v>437</v>
      </c>
      <c r="OZI66" s="1015" t="s">
        <v>437</v>
      </c>
      <c r="OZK66" s="1015" t="s">
        <v>437</v>
      </c>
      <c r="OZM66" s="1015" t="s">
        <v>437</v>
      </c>
      <c r="OZO66" s="1015" t="s">
        <v>437</v>
      </c>
      <c r="OZQ66" s="1015" t="s">
        <v>437</v>
      </c>
      <c r="OZS66" s="1015" t="s">
        <v>437</v>
      </c>
      <c r="OZU66" s="1015" t="s">
        <v>437</v>
      </c>
      <c r="OZW66" s="1015" t="s">
        <v>437</v>
      </c>
      <c r="OZY66" s="1015" t="s">
        <v>437</v>
      </c>
      <c r="PAA66" s="1015" t="s">
        <v>437</v>
      </c>
      <c r="PAC66" s="1015" t="s">
        <v>437</v>
      </c>
      <c r="PAE66" s="1015" t="s">
        <v>437</v>
      </c>
      <c r="PAG66" s="1015" t="s">
        <v>437</v>
      </c>
      <c r="PAI66" s="1015" t="s">
        <v>437</v>
      </c>
      <c r="PAK66" s="1015" t="s">
        <v>437</v>
      </c>
      <c r="PAM66" s="1015" t="s">
        <v>437</v>
      </c>
      <c r="PAO66" s="1015" t="s">
        <v>437</v>
      </c>
      <c r="PAQ66" s="1015" t="s">
        <v>437</v>
      </c>
      <c r="PAS66" s="1015" t="s">
        <v>437</v>
      </c>
      <c r="PAU66" s="1015" t="s">
        <v>437</v>
      </c>
      <c r="PAW66" s="1015" t="s">
        <v>437</v>
      </c>
      <c r="PAY66" s="1015" t="s">
        <v>437</v>
      </c>
      <c r="PBA66" s="1015" t="s">
        <v>437</v>
      </c>
      <c r="PBC66" s="1015" t="s">
        <v>437</v>
      </c>
      <c r="PBE66" s="1015" t="s">
        <v>437</v>
      </c>
      <c r="PBG66" s="1015" t="s">
        <v>437</v>
      </c>
      <c r="PBI66" s="1015" t="s">
        <v>437</v>
      </c>
      <c r="PBK66" s="1015" t="s">
        <v>437</v>
      </c>
      <c r="PBM66" s="1015" t="s">
        <v>437</v>
      </c>
      <c r="PBO66" s="1015" t="s">
        <v>437</v>
      </c>
      <c r="PBQ66" s="1015" t="s">
        <v>437</v>
      </c>
      <c r="PBS66" s="1015" t="s">
        <v>437</v>
      </c>
      <c r="PBU66" s="1015" t="s">
        <v>437</v>
      </c>
      <c r="PBW66" s="1015" t="s">
        <v>437</v>
      </c>
      <c r="PBY66" s="1015" t="s">
        <v>437</v>
      </c>
      <c r="PCA66" s="1015" t="s">
        <v>437</v>
      </c>
      <c r="PCC66" s="1015" t="s">
        <v>437</v>
      </c>
      <c r="PCE66" s="1015" t="s">
        <v>437</v>
      </c>
      <c r="PCG66" s="1015" t="s">
        <v>437</v>
      </c>
      <c r="PCI66" s="1015" t="s">
        <v>437</v>
      </c>
      <c r="PCK66" s="1015" t="s">
        <v>437</v>
      </c>
      <c r="PCM66" s="1015" t="s">
        <v>437</v>
      </c>
      <c r="PCO66" s="1015" t="s">
        <v>437</v>
      </c>
      <c r="PCQ66" s="1015" t="s">
        <v>437</v>
      </c>
      <c r="PCS66" s="1015" t="s">
        <v>437</v>
      </c>
      <c r="PCU66" s="1015" t="s">
        <v>437</v>
      </c>
      <c r="PCW66" s="1015" t="s">
        <v>437</v>
      </c>
      <c r="PCY66" s="1015" t="s">
        <v>437</v>
      </c>
      <c r="PDA66" s="1015" t="s">
        <v>437</v>
      </c>
      <c r="PDC66" s="1015" t="s">
        <v>437</v>
      </c>
      <c r="PDE66" s="1015" t="s">
        <v>437</v>
      </c>
      <c r="PDG66" s="1015" t="s">
        <v>437</v>
      </c>
      <c r="PDI66" s="1015" t="s">
        <v>437</v>
      </c>
      <c r="PDK66" s="1015" t="s">
        <v>437</v>
      </c>
      <c r="PDM66" s="1015" t="s">
        <v>437</v>
      </c>
      <c r="PDO66" s="1015" t="s">
        <v>437</v>
      </c>
      <c r="PDQ66" s="1015" t="s">
        <v>437</v>
      </c>
      <c r="PDS66" s="1015" t="s">
        <v>437</v>
      </c>
      <c r="PDU66" s="1015" t="s">
        <v>437</v>
      </c>
      <c r="PDW66" s="1015" t="s">
        <v>437</v>
      </c>
      <c r="PDY66" s="1015" t="s">
        <v>437</v>
      </c>
      <c r="PEA66" s="1015" t="s">
        <v>437</v>
      </c>
      <c r="PEC66" s="1015" t="s">
        <v>437</v>
      </c>
      <c r="PEE66" s="1015" t="s">
        <v>437</v>
      </c>
      <c r="PEG66" s="1015" t="s">
        <v>437</v>
      </c>
      <c r="PEI66" s="1015" t="s">
        <v>437</v>
      </c>
      <c r="PEK66" s="1015" t="s">
        <v>437</v>
      </c>
      <c r="PEM66" s="1015" t="s">
        <v>437</v>
      </c>
      <c r="PEO66" s="1015" t="s">
        <v>437</v>
      </c>
      <c r="PEQ66" s="1015" t="s">
        <v>437</v>
      </c>
      <c r="PES66" s="1015" t="s">
        <v>437</v>
      </c>
      <c r="PEU66" s="1015" t="s">
        <v>437</v>
      </c>
      <c r="PEW66" s="1015" t="s">
        <v>437</v>
      </c>
      <c r="PEY66" s="1015" t="s">
        <v>437</v>
      </c>
      <c r="PFA66" s="1015" t="s">
        <v>437</v>
      </c>
      <c r="PFC66" s="1015" t="s">
        <v>437</v>
      </c>
      <c r="PFE66" s="1015" t="s">
        <v>437</v>
      </c>
      <c r="PFG66" s="1015" t="s">
        <v>437</v>
      </c>
      <c r="PFI66" s="1015" t="s">
        <v>437</v>
      </c>
      <c r="PFK66" s="1015" t="s">
        <v>437</v>
      </c>
      <c r="PFM66" s="1015" t="s">
        <v>437</v>
      </c>
      <c r="PFO66" s="1015" t="s">
        <v>437</v>
      </c>
      <c r="PFQ66" s="1015" t="s">
        <v>437</v>
      </c>
      <c r="PFS66" s="1015" t="s">
        <v>437</v>
      </c>
      <c r="PFU66" s="1015" t="s">
        <v>437</v>
      </c>
      <c r="PFW66" s="1015" t="s">
        <v>437</v>
      </c>
      <c r="PFY66" s="1015" t="s">
        <v>437</v>
      </c>
      <c r="PGA66" s="1015" t="s">
        <v>437</v>
      </c>
      <c r="PGC66" s="1015" t="s">
        <v>437</v>
      </c>
      <c r="PGE66" s="1015" t="s">
        <v>437</v>
      </c>
      <c r="PGG66" s="1015" t="s">
        <v>437</v>
      </c>
      <c r="PGI66" s="1015" t="s">
        <v>437</v>
      </c>
      <c r="PGK66" s="1015" t="s">
        <v>437</v>
      </c>
      <c r="PGM66" s="1015" t="s">
        <v>437</v>
      </c>
      <c r="PGO66" s="1015" t="s">
        <v>437</v>
      </c>
      <c r="PGQ66" s="1015" t="s">
        <v>437</v>
      </c>
      <c r="PGS66" s="1015" t="s">
        <v>437</v>
      </c>
      <c r="PGU66" s="1015" t="s">
        <v>437</v>
      </c>
      <c r="PGW66" s="1015" t="s">
        <v>437</v>
      </c>
      <c r="PGY66" s="1015" t="s">
        <v>437</v>
      </c>
      <c r="PHA66" s="1015" t="s">
        <v>437</v>
      </c>
      <c r="PHC66" s="1015" t="s">
        <v>437</v>
      </c>
      <c r="PHE66" s="1015" t="s">
        <v>437</v>
      </c>
      <c r="PHG66" s="1015" t="s">
        <v>437</v>
      </c>
      <c r="PHI66" s="1015" t="s">
        <v>437</v>
      </c>
      <c r="PHK66" s="1015" t="s">
        <v>437</v>
      </c>
      <c r="PHM66" s="1015" t="s">
        <v>437</v>
      </c>
      <c r="PHO66" s="1015" t="s">
        <v>437</v>
      </c>
      <c r="PHQ66" s="1015" t="s">
        <v>437</v>
      </c>
      <c r="PHS66" s="1015" t="s">
        <v>437</v>
      </c>
      <c r="PHU66" s="1015" t="s">
        <v>437</v>
      </c>
      <c r="PHW66" s="1015" t="s">
        <v>437</v>
      </c>
      <c r="PHY66" s="1015" t="s">
        <v>437</v>
      </c>
      <c r="PIA66" s="1015" t="s">
        <v>437</v>
      </c>
      <c r="PIC66" s="1015" t="s">
        <v>437</v>
      </c>
      <c r="PIE66" s="1015" t="s">
        <v>437</v>
      </c>
      <c r="PIG66" s="1015" t="s">
        <v>437</v>
      </c>
      <c r="PII66" s="1015" t="s">
        <v>437</v>
      </c>
      <c r="PIK66" s="1015" t="s">
        <v>437</v>
      </c>
      <c r="PIM66" s="1015" t="s">
        <v>437</v>
      </c>
      <c r="PIO66" s="1015" t="s">
        <v>437</v>
      </c>
      <c r="PIQ66" s="1015" t="s">
        <v>437</v>
      </c>
      <c r="PIS66" s="1015" t="s">
        <v>437</v>
      </c>
      <c r="PIU66" s="1015" t="s">
        <v>437</v>
      </c>
      <c r="PIW66" s="1015" t="s">
        <v>437</v>
      </c>
      <c r="PIY66" s="1015" t="s">
        <v>437</v>
      </c>
      <c r="PJA66" s="1015" t="s">
        <v>437</v>
      </c>
      <c r="PJC66" s="1015" t="s">
        <v>437</v>
      </c>
      <c r="PJE66" s="1015" t="s">
        <v>437</v>
      </c>
      <c r="PJG66" s="1015" t="s">
        <v>437</v>
      </c>
      <c r="PJI66" s="1015" t="s">
        <v>437</v>
      </c>
      <c r="PJK66" s="1015" t="s">
        <v>437</v>
      </c>
      <c r="PJM66" s="1015" t="s">
        <v>437</v>
      </c>
      <c r="PJO66" s="1015" t="s">
        <v>437</v>
      </c>
      <c r="PJQ66" s="1015" t="s">
        <v>437</v>
      </c>
      <c r="PJS66" s="1015" t="s">
        <v>437</v>
      </c>
      <c r="PJU66" s="1015" t="s">
        <v>437</v>
      </c>
      <c r="PJW66" s="1015" t="s">
        <v>437</v>
      </c>
      <c r="PJY66" s="1015" t="s">
        <v>437</v>
      </c>
      <c r="PKA66" s="1015" t="s">
        <v>437</v>
      </c>
      <c r="PKC66" s="1015" t="s">
        <v>437</v>
      </c>
      <c r="PKE66" s="1015" t="s">
        <v>437</v>
      </c>
      <c r="PKG66" s="1015" t="s">
        <v>437</v>
      </c>
      <c r="PKI66" s="1015" t="s">
        <v>437</v>
      </c>
      <c r="PKK66" s="1015" t="s">
        <v>437</v>
      </c>
      <c r="PKM66" s="1015" t="s">
        <v>437</v>
      </c>
      <c r="PKO66" s="1015" t="s">
        <v>437</v>
      </c>
      <c r="PKQ66" s="1015" t="s">
        <v>437</v>
      </c>
      <c r="PKS66" s="1015" t="s">
        <v>437</v>
      </c>
      <c r="PKU66" s="1015" t="s">
        <v>437</v>
      </c>
      <c r="PKW66" s="1015" t="s">
        <v>437</v>
      </c>
      <c r="PKY66" s="1015" t="s">
        <v>437</v>
      </c>
      <c r="PLA66" s="1015" t="s">
        <v>437</v>
      </c>
      <c r="PLC66" s="1015" t="s">
        <v>437</v>
      </c>
      <c r="PLE66" s="1015" t="s">
        <v>437</v>
      </c>
      <c r="PLG66" s="1015" t="s">
        <v>437</v>
      </c>
      <c r="PLI66" s="1015" t="s">
        <v>437</v>
      </c>
      <c r="PLK66" s="1015" t="s">
        <v>437</v>
      </c>
      <c r="PLM66" s="1015" t="s">
        <v>437</v>
      </c>
      <c r="PLO66" s="1015" t="s">
        <v>437</v>
      </c>
      <c r="PLQ66" s="1015" t="s">
        <v>437</v>
      </c>
      <c r="PLS66" s="1015" t="s">
        <v>437</v>
      </c>
      <c r="PLU66" s="1015" t="s">
        <v>437</v>
      </c>
      <c r="PLW66" s="1015" t="s">
        <v>437</v>
      </c>
      <c r="PLY66" s="1015" t="s">
        <v>437</v>
      </c>
      <c r="PMA66" s="1015" t="s">
        <v>437</v>
      </c>
      <c r="PMC66" s="1015" t="s">
        <v>437</v>
      </c>
      <c r="PME66" s="1015" t="s">
        <v>437</v>
      </c>
      <c r="PMG66" s="1015" t="s">
        <v>437</v>
      </c>
      <c r="PMI66" s="1015" t="s">
        <v>437</v>
      </c>
      <c r="PMK66" s="1015" t="s">
        <v>437</v>
      </c>
      <c r="PMM66" s="1015" t="s">
        <v>437</v>
      </c>
      <c r="PMO66" s="1015" t="s">
        <v>437</v>
      </c>
      <c r="PMQ66" s="1015" t="s">
        <v>437</v>
      </c>
      <c r="PMS66" s="1015" t="s">
        <v>437</v>
      </c>
      <c r="PMU66" s="1015" t="s">
        <v>437</v>
      </c>
      <c r="PMW66" s="1015" t="s">
        <v>437</v>
      </c>
      <c r="PMY66" s="1015" t="s">
        <v>437</v>
      </c>
      <c r="PNA66" s="1015" t="s">
        <v>437</v>
      </c>
      <c r="PNC66" s="1015" t="s">
        <v>437</v>
      </c>
      <c r="PNE66" s="1015" t="s">
        <v>437</v>
      </c>
      <c r="PNG66" s="1015" t="s">
        <v>437</v>
      </c>
      <c r="PNI66" s="1015" t="s">
        <v>437</v>
      </c>
      <c r="PNK66" s="1015" t="s">
        <v>437</v>
      </c>
      <c r="PNM66" s="1015" t="s">
        <v>437</v>
      </c>
      <c r="PNO66" s="1015" t="s">
        <v>437</v>
      </c>
      <c r="PNQ66" s="1015" t="s">
        <v>437</v>
      </c>
      <c r="PNS66" s="1015" t="s">
        <v>437</v>
      </c>
      <c r="PNU66" s="1015" t="s">
        <v>437</v>
      </c>
      <c r="PNW66" s="1015" t="s">
        <v>437</v>
      </c>
      <c r="PNY66" s="1015" t="s">
        <v>437</v>
      </c>
      <c r="POA66" s="1015" t="s">
        <v>437</v>
      </c>
      <c r="POC66" s="1015" t="s">
        <v>437</v>
      </c>
      <c r="POE66" s="1015" t="s">
        <v>437</v>
      </c>
      <c r="POG66" s="1015" t="s">
        <v>437</v>
      </c>
      <c r="POI66" s="1015" t="s">
        <v>437</v>
      </c>
      <c r="POK66" s="1015" t="s">
        <v>437</v>
      </c>
      <c r="POM66" s="1015" t="s">
        <v>437</v>
      </c>
      <c r="POO66" s="1015" t="s">
        <v>437</v>
      </c>
      <c r="POQ66" s="1015" t="s">
        <v>437</v>
      </c>
      <c r="POS66" s="1015" t="s">
        <v>437</v>
      </c>
      <c r="POU66" s="1015" t="s">
        <v>437</v>
      </c>
      <c r="POW66" s="1015" t="s">
        <v>437</v>
      </c>
      <c r="POY66" s="1015" t="s">
        <v>437</v>
      </c>
      <c r="PPA66" s="1015" t="s">
        <v>437</v>
      </c>
      <c r="PPC66" s="1015" t="s">
        <v>437</v>
      </c>
      <c r="PPE66" s="1015" t="s">
        <v>437</v>
      </c>
      <c r="PPG66" s="1015" t="s">
        <v>437</v>
      </c>
      <c r="PPI66" s="1015" t="s">
        <v>437</v>
      </c>
      <c r="PPK66" s="1015" t="s">
        <v>437</v>
      </c>
      <c r="PPM66" s="1015" t="s">
        <v>437</v>
      </c>
      <c r="PPO66" s="1015" t="s">
        <v>437</v>
      </c>
      <c r="PPQ66" s="1015" t="s">
        <v>437</v>
      </c>
      <c r="PPS66" s="1015" t="s">
        <v>437</v>
      </c>
      <c r="PPU66" s="1015" t="s">
        <v>437</v>
      </c>
      <c r="PPW66" s="1015" t="s">
        <v>437</v>
      </c>
      <c r="PPY66" s="1015" t="s">
        <v>437</v>
      </c>
      <c r="PQA66" s="1015" t="s">
        <v>437</v>
      </c>
      <c r="PQC66" s="1015" t="s">
        <v>437</v>
      </c>
      <c r="PQE66" s="1015" t="s">
        <v>437</v>
      </c>
      <c r="PQG66" s="1015" t="s">
        <v>437</v>
      </c>
      <c r="PQI66" s="1015" t="s">
        <v>437</v>
      </c>
      <c r="PQK66" s="1015" t="s">
        <v>437</v>
      </c>
      <c r="PQM66" s="1015" t="s">
        <v>437</v>
      </c>
      <c r="PQO66" s="1015" t="s">
        <v>437</v>
      </c>
      <c r="PQQ66" s="1015" t="s">
        <v>437</v>
      </c>
      <c r="PQS66" s="1015" t="s">
        <v>437</v>
      </c>
      <c r="PQU66" s="1015" t="s">
        <v>437</v>
      </c>
      <c r="PQW66" s="1015" t="s">
        <v>437</v>
      </c>
      <c r="PQY66" s="1015" t="s">
        <v>437</v>
      </c>
      <c r="PRA66" s="1015" t="s">
        <v>437</v>
      </c>
      <c r="PRC66" s="1015" t="s">
        <v>437</v>
      </c>
      <c r="PRE66" s="1015" t="s">
        <v>437</v>
      </c>
      <c r="PRG66" s="1015" t="s">
        <v>437</v>
      </c>
      <c r="PRI66" s="1015" t="s">
        <v>437</v>
      </c>
      <c r="PRK66" s="1015" t="s">
        <v>437</v>
      </c>
      <c r="PRM66" s="1015" t="s">
        <v>437</v>
      </c>
      <c r="PRO66" s="1015" t="s">
        <v>437</v>
      </c>
      <c r="PRQ66" s="1015" t="s">
        <v>437</v>
      </c>
      <c r="PRS66" s="1015" t="s">
        <v>437</v>
      </c>
      <c r="PRU66" s="1015" t="s">
        <v>437</v>
      </c>
      <c r="PRW66" s="1015" t="s">
        <v>437</v>
      </c>
      <c r="PRY66" s="1015" t="s">
        <v>437</v>
      </c>
      <c r="PSA66" s="1015" t="s">
        <v>437</v>
      </c>
      <c r="PSC66" s="1015" t="s">
        <v>437</v>
      </c>
      <c r="PSE66" s="1015" t="s">
        <v>437</v>
      </c>
      <c r="PSG66" s="1015" t="s">
        <v>437</v>
      </c>
      <c r="PSI66" s="1015" t="s">
        <v>437</v>
      </c>
      <c r="PSK66" s="1015" t="s">
        <v>437</v>
      </c>
      <c r="PSM66" s="1015" t="s">
        <v>437</v>
      </c>
      <c r="PSO66" s="1015" t="s">
        <v>437</v>
      </c>
      <c r="PSQ66" s="1015" t="s">
        <v>437</v>
      </c>
      <c r="PSS66" s="1015" t="s">
        <v>437</v>
      </c>
      <c r="PSU66" s="1015" t="s">
        <v>437</v>
      </c>
      <c r="PSW66" s="1015" t="s">
        <v>437</v>
      </c>
      <c r="PSY66" s="1015" t="s">
        <v>437</v>
      </c>
      <c r="PTA66" s="1015" t="s">
        <v>437</v>
      </c>
      <c r="PTC66" s="1015" t="s">
        <v>437</v>
      </c>
      <c r="PTE66" s="1015" t="s">
        <v>437</v>
      </c>
      <c r="PTG66" s="1015" t="s">
        <v>437</v>
      </c>
      <c r="PTI66" s="1015" t="s">
        <v>437</v>
      </c>
      <c r="PTK66" s="1015" t="s">
        <v>437</v>
      </c>
      <c r="PTM66" s="1015" t="s">
        <v>437</v>
      </c>
      <c r="PTO66" s="1015" t="s">
        <v>437</v>
      </c>
      <c r="PTQ66" s="1015" t="s">
        <v>437</v>
      </c>
      <c r="PTS66" s="1015" t="s">
        <v>437</v>
      </c>
      <c r="PTU66" s="1015" t="s">
        <v>437</v>
      </c>
      <c r="PTW66" s="1015" t="s">
        <v>437</v>
      </c>
      <c r="PTY66" s="1015" t="s">
        <v>437</v>
      </c>
      <c r="PUA66" s="1015" t="s">
        <v>437</v>
      </c>
      <c r="PUC66" s="1015" t="s">
        <v>437</v>
      </c>
      <c r="PUE66" s="1015" t="s">
        <v>437</v>
      </c>
      <c r="PUG66" s="1015" t="s">
        <v>437</v>
      </c>
      <c r="PUI66" s="1015" t="s">
        <v>437</v>
      </c>
      <c r="PUK66" s="1015" t="s">
        <v>437</v>
      </c>
      <c r="PUM66" s="1015" t="s">
        <v>437</v>
      </c>
      <c r="PUO66" s="1015" t="s">
        <v>437</v>
      </c>
      <c r="PUQ66" s="1015" t="s">
        <v>437</v>
      </c>
      <c r="PUS66" s="1015" t="s">
        <v>437</v>
      </c>
      <c r="PUU66" s="1015" t="s">
        <v>437</v>
      </c>
      <c r="PUW66" s="1015" t="s">
        <v>437</v>
      </c>
      <c r="PUY66" s="1015" t="s">
        <v>437</v>
      </c>
      <c r="PVA66" s="1015" t="s">
        <v>437</v>
      </c>
      <c r="PVC66" s="1015" t="s">
        <v>437</v>
      </c>
      <c r="PVE66" s="1015" t="s">
        <v>437</v>
      </c>
      <c r="PVG66" s="1015" t="s">
        <v>437</v>
      </c>
      <c r="PVI66" s="1015" t="s">
        <v>437</v>
      </c>
      <c r="PVK66" s="1015" t="s">
        <v>437</v>
      </c>
      <c r="PVM66" s="1015" t="s">
        <v>437</v>
      </c>
      <c r="PVO66" s="1015" t="s">
        <v>437</v>
      </c>
      <c r="PVQ66" s="1015" t="s">
        <v>437</v>
      </c>
      <c r="PVS66" s="1015" t="s">
        <v>437</v>
      </c>
      <c r="PVU66" s="1015" t="s">
        <v>437</v>
      </c>
      <c r="PVW66" s="1015" t="s">
        <v>437</v>
      </c>
      <c r="PVY66" s="1015" t="s">
        <v>437</v>
      </c>
      <c r="PWA66" s="1015" t="s">
        <v>437</v>
      </c>
      <c r="PWC66" s="1015" t="s">
        <v>437</v>
      </c>
      <c r="PWE66" s="1015" t="s">
        <v>437</v>
      </c>
      <c r="PWG66" s="1015" t="s">
        <v>437</v>
      </c>
      <c r="PWI66" s="1015" t="s">
        <v>437</v>
      </c>
      <c r="PWK66" s="1015" t="s">
        <v>437</v>
      </c>
      <c r="PWM66" s="1015" t="s">
        <v>437</v>
      </c>
      <c r="PWO66" s="1015" t="s">
        <v>437</v>
      </c>
      <c r="PWQ66" s="1015" t="s">
        <v>437</v>
      </c>
      <c r="PWS66" s="1015" t="s">
        <v>437</v>
      </c>
      <c r="PWU66" s="1015" t="s">
        <v>437</v>
      </c>
      <c r="PWW66" s="1015" t="s">
        <v>437</v>
      </c>
      <c r="PWY66" s="1015" t="s">
        <v>437</v>
      </c>
      <c r="PXA66" s="1015" t="s">
        <v>437</v>
      </c>
      <c r="PXC66" s="1015" t="s">
        <v>437</v>
      </c>
      <c r="PXE66" s="1015" t="s">
        <v>437</v>
      </c>
      <c r="PXG66" s="1015" t="s">
        <v>437</v>
      </c>
      <c r="PXI66" s="1015" t="s">
        <v>437</v>
      </c>
      <c r="PXK66" s="1015" t="s">
        <v>437</v>
      </c>
      <c r="PXM66" s="1015" t="s">
        <v>437</v>
      </c>
      <c r="PXO66" s="1015" t="s">
        <v>437</v>
      </c>
      <c r="PXQ66" s="1015" t="s">
        <v>437</v>
      </c>
      <c r="PXS66" s="1015" t="s">
        <v>437</v>
      </c>
      <c r="PXU66" s="1015" t="s">
        <v>437</v>
      </c>
      <c r="PXW66" s="1015" t="s">
        <v>437</v>
      </c>
      <c r="PXY66" s="1015" t="s">
        <v>437</v>
      </c>
      <c r="PYA66" s="1015" t="s">
        <v>437</v>
      </c>
      <c r="PYC66" s="1015" t="s">
        <v>437</v>
      </c>
      <c r="PYE66" s="1015" t="s">
        <v>437</v>
      </c>
      <c r="PYG66" s="1015" t="s">
        <v>437</v>
      </c>
      <c r="PYI66" s="1015" t="s">
        <v>437</v>
      </c>
      <c r="PYK66" s="1015" t="s">
        <v>437</v>
      </c>
      <c r="PYM66" s="1015" t="s">
        <v>437</v>
      </c>
      <c r="PYO66" s="1015" t="s">
        <v>437</v>
      </c>
      <c r="PYQ66" s="1015" t="s">
        <v>437</v>
      </c>
      <c r="PYS66" s="1015" t="s">
        <v>437</v>
      </c>
      <c r="PYU66" s="1015" t="s">
        <v>437</v>
      </c>
      <c r="PYW66" s="1015" t="s">
        <v>437</v>
      </c>
      <c r="PYY66" s="1015" t="s">
        <v>437</v>
      </c>
      <c r="PZA66" s="1015" t="s">
        <v>437</v>
      </c>
      <c r="PZC66" s="1015" t="s">
        <v>437</v>
      </c>
      <c r="PZE66" s="1015" t="s">
        <v>437</v>
      </c>
      <c r="PZG66" s="1015" t="s">
        <v>437</v>
      </c>
      <c r="PZI66" s="1015" t="s">
        <v>437</v>
      </c>
      <c r="PZK66" s="1015" t="s">
        <v>437</v>
      </c>
      <c r="PZM66" s="1015" t="s">
        <v>437</v>
      </c>
      <c r="PZO66" s="1015" t="s">
        <v>437</v>
      </c>
      <c r="PZQ66" s="1015" t="s">
        <v>437</v>
      </c>
      <c r="PZS66" s="1015" t="s">
        <v>437</v>
      </c>
      <c r="PZU66" s="1015" t="s">
        <v>437</v>
      </c>
      <c r="PZW66" s="1015" t="s">
        <v>437</v>
      </c>
      <c r="PZY66" s="1015" t="s">
        <v>437</v>
      </c>
      <c r="QAA66" s="1015" t="s">
        <v>437</v>
      </c>
      <c r="QAC66" s="1015" t="s">
        <v>437</v>
      </c>
      <c r="QAE66" s="1015" t="s">
        <v>437</v>
      </c>
      <c r="QAG66" s="1015" t="s">
        <v>437</v>
      </c>
      <c r="QAI66" s="1015" t="s">
        <v>437</v>
      </c>
      <c r="QAK66" s="1015" t="s">
        <v>437</v>
      </c>
      <c r="QAM66" s="1015" t="s">
        <v>437</v>
      </c>
      <c r="QAO66" s="1015" t="s">
        <v>437</v>
      </c>
      <c r="QAQ66" s="1015" t="s">
        <v>437</v>
      </c>
      <c r="QAS66" s="1015" t="s">
        <v>437</v>
      </c>
      <c r="QAU66" s="1015" t="s">
        <v>437</v>
      </c>
      <c r="QAW66" s="1015" t="s">
        <v>437</v>
      </c>
      <c r="QAY66" s="1015" t="s">
        <v>437</v>
      </c>
      <c r="QBA66" s="1015" t="s">
        <v>437</v>
      </c>
      <c r="QBC66" s="1015" t="s">
        <v>437</v>
      </c>
      <c r="QBE66" s="1015" t="s">
        <v>437</v>
      </c>
      <c r="QBG66" s="1015" t="s">
        <v>437</v>
      </c>
      <c r="QBI66" s="1015" t="s">
        <v>437</v>
      </c>
      <c r="QBK66" s="1015" t="s">
        <v>437</v>
      </c>
      <c r="QBM66" s="1015" t="s">
        <v>437</v>
      </c>
      <c r="QBO66" s="1015" t="s">
        <v>437</v>
      </c>
      <c r="QBQ66" s="1015" t="s">
        <v>437</v>
      </c>
      <c r="QBS66" s="1015" t="s">
        <v>437</v>
      </c>
      <c r="QBU66" s="1015" t="s">
        <v>437</v>
      </c>
      <c r="QBW66" s="1015" t="s">
        <v>437</v>
      </c>
      <c r="QBY66" s="1015" t="s">
        <v>437</v>
      </c>
      <c r="QCA66" s="1015" t="s">
        <v>437</v>
      </c>
      <c r="QCC66" s="1015" t="s">
        <v>437</v>
      </c>
      <c r="QCE66" s="1015" t="s">
        <v>437</v>
      </c>
      <c r="QCG66" s="1015" t="s">
        <v>437</v>
      </c>
      <c r="QCI66" s="1015" t="s">
        <v>437</v>
      </c>
      <c r="QCK66" s="1015" t="s">
        <v>437</v>
      </c>
      <c r="QCM66" s="1015" t="s">
        <v>437</v>
      </c>
      <c r="QCO66" s="1015" t="s">
        <v>437</v>
      </c>
      <c r="QCQ66" s="1015" t="s">
        <v>437</v>
      </c>
      <c r="QCS66" s="1015" t="s">
        <v>437</v>
      </c>
      <c r="QCU66" s="1015" t="s">
        <v>437</v>
      </c>
      <c r="QCW66" s="1015" t="s">
        <v>437</v>
      </c>
      <c r="QCY66" s="1015" t="s">
        <v>437</v>
      </c>
      <c r="QDA66" s="1015" t="s">
        <v>437</v>
      </c>
      <c r="QDC66" s="1015" t="s">
        <v>437</v>
      </c>
      <c r="QDE66" s="1015" t="s">
        <v>437</v>
      </c>
      <c r="QDG66" s="1015" t="s">
        <v>437</v>
      </c>
      <c r="QDI66" s="1015" t="s">
        <v>437</v>
      </c>
      <c r="QDK66" s="1015" t="s">
        <v>437</v>
      </c>
      <c r="QDM66" s="1015" t="s">
        <v>437</v>
      </c>
      <c r="QDO66" s="1015" t="s">
        <v>437</v>
      </c>
      <c r="QDQ66" s="1015" t="s">
        <v>437</v>
      </c>
      <c r="QDS66" s="1015" t="s">
        <v>437</v>
      </c>
      <c r="QDU66" s="1015" t="s">
        <v>437</v>
      </c>
      <c r="QDW66" s="1015" t="s">
        <v>437</v>
      </c>
      <c r="QDY66" s="1015" t="s">
        <v>437</v>
      </c>
      <c r="QEA66" s="1015" t="s">
        <v>437</v>
      </c>
      <c r="QEC66" s="1015" t="s">
        <v>437</v>
      </c>
      <c r="QEE66" s="1015" t="s">
        <v>437</v>
      </c>
      <c r="QEG66" s="1015" t="s">
        <v>437</v>
      </c>
      <c r="QEI66" s="1015" t="s">
        <v>437</v>
      </c>
      <c r="QEK66" s="1015" t="s">
        <v>437</v>
      </c>
      <c r="QEM66" s="1015" t="s">
        <v>437</v>
      </c>
      <c r="QEO66" s="1015" t="s">
        <v>437</v>
      </c>
      <c r="QEQ66" s="1015" t="s">
        <v>437</v>
      </c>
      <c r="QES66" s="1015" t="s">
        <v>437</v>
      </c>
      <c r="QEU66" s="1015" t="s">
        <v>437</v>
      </c>
      <c r="QEW66" s="1015" t="s">
        <v>437</v>
      </c>
      <c r="QEY66" s="1015" t="s">
        <v>437</v>
      </c>
      <c r="QFA66" s="1015" t="s">
        <v>437</v>
      </c>
      <c r="QFC66" s="1015" t="s">
        <v>437</v>
      </c>
      <c r="QFE66" s="1015" t="s">
        <v>437</v>
      </c>
      <c r="QFG66" s="1015" t="s">
        <v>437</v>
      </c>
      <c r="QFI66" s="1015" t="s">
        <v>437</v>
      </c>
      <c r="QFK66" s="1015" t="s">
        <v>437</v>
      </c>
      <c r="QFM66" s="1015" t="s">
        <v>437</v>
      </c>
      <c r="QFO66" s="1015" t="s">
        <v>437</v>
      </c>
      <c r="QFQ66" s="1015" t="s">
        <v>437</v>
      </c>
      <c r="QFS66" s="1015" t="s">
        <v>437</v>
      </c>
      <c r="QFU66" s="1015" t="s">
        <v>437</v>
      </c>
      <c r="QFW66" s="1015" t="s">
        <v>437</v>
      </c>
      <c r="QFY66" s="1015" t="s">
        <v>437</v>
      </c>
      <c r="QGA66" s="1015" t="s">
        <v>437</v>
      </c>
      <c r="QGC66" s="1015" t="s">
        <v>437</v>
      </c>
      <c r="QGE66" s="1015" t="s">
        <v>437</v>
      </c>
      <c r="QGG66" s="1015" t="s">
        <v>437</v>
      </c>
      <c r="QGI66" s="1015" t="s">
        <v>437</v>
      </c>
      <c r="QGK66" s="1015" t="s">
        <v>437</v>
      </c>
      <c r="QGM66" s="1015" t="s">
        <v>437</v>
      </c>
      <c r="QGO66" s="1015" t="s">
        <v>437</v>
      </c>
      <c r="QGQ66" s="1015" t="s">
        <v>437</v>
      </c>
      <c r="QGS66" s="1015" t="s">
        <v>437</v>
      </c>
      <c r="QGU66" s="1015" t="s">
        <v>437</v>
      </c>
      <c r="QGW66" s="1015" t="s">
        <v>437</v>
      </c>
      <c r="QGY66" s="1015" t="s">
        <v>437</v>
      </c>
      <c r="QHA66" s="1015" t="s">
        <v>437</v>
      </c>
      <c r="QHC66" s="1015" t="s">
        <v>437</v>
      </c>
      <c r="QHE66" s="1015" t="s">
        <v>437</v>
      </c>
      <c r="QHG66" s="1015" t="s">
        <v>437</v>
      </c>
      <c r="QHI66" s="1015" t="s">
        <v>437</v>
      </c>
      <c r="QHK66" s="1015" t="s">
        <v>437</v>
      </c>
      <c r="QHM66" s="1015" t="s">
        <v>437</v>
      </c>
      <c r="QHO66" s="1015" t="s">
        <v>437</v>
      </c>
      <c r="QHQ66" s="1015" t="s">
        <v>437</v>
      </c>
      <c r="QHS66" s="1015" t="s">
        <v>437</v>
      </c>
      <c r="QHU66" s="1015" t="s">
        <v>437</v>
      </c>
      <c r="QHW66" s="1015" t="s">
        <v>437</v>
      </c>
      <c r="QHY66" s="1015" t="s">
        <v>437</v>
      </c>
      <c r="QIA66" s="1015" t="s">
        <v>437</v>
      </c>
      <c r="QIC66" s="1015" t="s">
        <v>437</v>
      </c>
      <c r="QIE66" s="1015" t="s">
        <v>437</v>
      </c>
      <c r="QIG66" s="1015" t="s">
        <v>437</v>
      </c>
      <c r="QII66" s="1015" t="s">
        <v>437</v>
      </c>
      <c r="QIK66" s="1015" t="s">
        <v>437</v>
      </c>
      <c r="QIM66" s="1015" t="s">
        <v>437</v>
      </c>
      <c r="QIO66" s="1015" t="s">
        <v>437</v>
      </c>
      <c r="QIQ66" s="1015" t="s">
        <v>437</v>
      </c>
      <c r="QIS66" s="1015" t="s">
        <v>437</v>
      </c>
      <c r="QIU66" s="1015" t="s">
        <v>437</v>
      </c>
      <c r="QIW66" s="1015" t="s">
        <v>437</v>
      </c>
      <c r="QIY66" s="1015" t="s">
        <v>437</v>
      </c>
      <c r="QJA66" s="1015" t="s">
        <v>437</v>
      </c>
      <c r="QJC66" s="1015" t="s">
        <v>437</v>
      </c>
      <c r="QJE66" s="1015" t="s">
        <v>437</v>
      </c>
      <c r="QJG66" s="1015" t="s">
        <v>437</v>
      </c>
      <c r="QJI66" s="1015" t="s">
        <v>437</v>
      </c>
      <c r="QJK66" s="1015" t="s">
        <v>437</v>
      </c>
      <c r="QJM66" s="1015" t="s">
        <v>437</v>
      </c>
      <c r="QJO66" s="1015" t="s">
        <v>437</v>
      </c>
      <c r="QJQ66" s="1015" t="s">
        <v>437</v>
      </c>
      <c r="QJS66" s="1015" t="s">
        <v>437</v>
      </c>
      <c r="QJU66" s="1015" t="s">
        <v>437</v>
      </c>
      <c r="QJW66" s="1015" t="s">
        <v>437</v>
      </c>
      <c r="QJY66" s="1015" t="s">
        <v>437</v>
      </c>
      <c r="QKA66" s="1015" t="s">
        <v>437</v>
      </c>
      <c r="QKC66" s="1015" t="s">
        <v>437</v>
      </c>
      <c r="QKE66" s="1015" t="s">
        <v>437</v>
      </c>
      <c r="QKG66" s="1015" t="s">
        <v>437</v>
      </c>
      <c r="QKI66" s="1015" t="s">
        <v>437</v>
      </c>
      <c r="QKK66" s="1015" t="s">
        <v>437</v>
      </c>
      <c r="QKM66" s="1015" t="s">
        <v>437</v>
      </c>
      <c r="QKO66" s="1015" t="s">
        <v>437</v>
      </c>
      <c r="QKQ66" s="1015" t="s">
        <v>437</v>
      </c>
      <c r="QKS66" s="1015" t="s">
        <v>437</v>
      </c>
      <c r="QKU66" s="1015" t="s">
        <v>437</v>
      </c>
      <c r="QKW66" s="1015" t="s">
        <v>437</v>
      </c>
      <c r="QKY66" s="1015" t="s">
        <v>437</v>
      </c>
      <c r="QLA66" s="1015" t="s">
        <v>437</v>
      </c>
      <c r="QLC66" s="1015" t="s">
        <v>437</v>
      </c>
      <c r="QLE66" s="1015" t="s">
        <v>437</v>
      </c>
      <c r="QLG66" s="1015" t="s">
        <v>437</v>
      </c>
      <c r="QLI66" s="1015" t="s">
        <v>437</v>
      </c>
      <c r="QLK66" s="1015" t="s">
        <v>437</v>
      </c>
      <c r="QLM66" s="1015" t="s">
        <v>437</v>
      </c>
      <c r="QLO66" s="1015" t="s">
        <v>437</v>
      </c>
      <c r="QLQ66" s="1015" t="s">
        <v>437</v>
      </c>
      <c r="QLS66" s="1015" t="s">
        <v>437</v>
      </c>
      <c r="QLU66" s="1015" t="s">
        <v>437</v>
      </c>
      <c r="QLW66" s="1015" t="s">
        <v>437</v>
      </c>
      <c r="QLY66" s="1015" t="s">
        <v>437</v>
      </c>
      <c r="QMA66" s="1015" t="s">
        <v>437</v>
      </c>
      <c r="QMC66" s="1015" t="s">
        <v>437</v>
      </c>
      <c r="QME66" s="1015" t="s">
        <v>437</v>
      </c>
      <c r="QMG66" s="1015" t="s">
        <v>437</v>
      </c>
      <c r="QMI66" s="1015" t="s">
        <v>437</v>
      </c>
      <c r="QMK66" s="1015" t="s">
        <v>437</v>
      </c>
      <c r="QMM66" s="1015" t="s">
        <v>437</v>
      </c>
      <c r="QMO66" s="1015" t="s">
        <v>437</v>
      </c>
      <c r="QMQ66" s="1015" t="s">
        <v>437</v>
      </c>
      <c r="QMS66" s="1015" t="s">
        <v>437</v>
      </c>
      <c r="QMU66" s="1015" t="s">
        <v>437</v>
      </c>
      <c r="QMW66" s="1015" t="s">
        <v>437</v>
      </c>
      <c r="QMY66" s="1015" t="s">
        <v>437</v>
      </c>
      <c r="QNA66" s="1015" t="s">
        <v>437</v>
      </c>
      <c r="QNC66" s="1015" t="s">
        <v>437</v>
      </c>
      <c r="QNE66" s="1015" t="s">
        <v>437</v>
      </c>
      <c r="QNG66" s="1015" t="s">
        <v>437</v>
      </c>
      <c r="QNI66" s="1015" t="s">
        <v>437</v>
      </c>
      <c r="QNK66" s="1015" t="s">
        <v>437</v>
      </c>
      <c r="QNM66" s="1015" t="s">
        <v>437</v>
      </c>
      <c r="QNO66" s="1015" t="s">
        <v>437</v>
      </c>
      <c r="QNQ66" s="1015" t="s">
        <v>437</v>
      </c>
      <c r="QNS66" s="1015" t="s">
        <v>437</v>
      </c>
      <c r="QNU66" s="1015" t="s">
        <v>437</v>
      </c>
      <c r="QNW66" s="1015" t="s">
        <v>437</v>
      </c>
      <c r="QNY66" s="1015" t="s">
        <v>437</v>
      </c>
      <c r="QOA66" s="1015" t="s">
        <v>437</v>
      </c>
      <c r="QOC66" s="1015" t="s">
        <v>437</v>
      </c>
      <c r="QOE66" s="1015" t="s">
        <v>437</v>
      </c>
      <c r="QOG66" s="1015" t="s">
        <v>437</v>
      </c>
      <c r="QOI66" s="1015" t="s">
        <v>437</v>
      </c>
      <c r="QOK66" s="1015" t="s">
        <v>437</v>
      </c>
      <c r="QOM66" s="1015" t="s">
        <v>437</v>
      </c>
      <c r="QOO66" s="1015" t="s">
        <v>437</v>
      </c>
      <c r="QOQ66" s="1015" t="s">
        <v>437</v>
      </c>
      <c r="QOS66" s="1015" t="s">
        <v>437</v>
      </c>
      <c r="QOU66" s="1015" t="s">
        <v>437</v>
      </c>
      <c r="QOW66" s="1015" t="s">
        <v>437</v>
      </c>
      <c r="QOY66" s="1015" t="s">
        <v>437</v>
      </c>
      <c r="QPA66" s="1015" t="s">
        <v>437</v>
      </c>
      <c r="QPC66" s="1015" t="s">
        <v>437</v>
      </c>
      <c r="QPE66" s="1015" t="s">
        <v>437</v>
      </c>
      <c r="QPG66" s="1015" t="s">
        <v>437</v>
      </c>
      <c r="QPI66" s="1015" t="s">
        <v>437</v>
      </c>
      <c r="QPK66" s="1015" t="s">
        <v>437</v>
      </c>
      <c r="QPM66" s="1015" t="s">
        <v>437</v>
      </c>
      <c r="QPO66" s="1015" t="s">
        <v>437</v>
      </c>
      <c r="QPQ66" s="1015" t="s">
        <v>437</v>
      </c>
      <c r="QPS66" s="1015" t="s">
        <v>437</v>
      </c>
      <c r="QPU66" s="1015" t="s">
        <v>437</v>
      </c>
      <c r="QPW66" s="1015" t="s">
        <v>437</v>
      </c>
      <c r="QPY66" s="1015" t="s">
        <v>437</v>
      </c>
      <c r="QQA66" s="1015" t="s">
        <v>437</v>
      </c>
      <c r="QQC66" s="1015" t="s">
        <v>437</v>
      </c>
      <c r="QQE66" s="1015" t="s">
        <v>437</v>
      </c>
      <c r="QQG66" s="1015" t="s">
        <v>437</v>
      </c>
      <c r="QQI66" s="1015" t="s">
        <v>437</v>
      </c>
      <c r="QQK66" s="1015" t="s">
        <v>437</v>
      </c>
      <c r="QQM66" s="1015" t="s">
        <v>437</v>
      </c>
      <c r="QQO66" s="1015" t="s">
        <v>437</v>
      </c>
      <c r="QQQ66" s="1015" t="s">
        <v>437</v>
      </c>
      <c r="QQS66" s="1015" t="s">
        <v>437</v>
      </c>
      <c r="QQU66" s="1015" t="s">
        <v>437</v>
      </c>
      <c r="QQW66" s="1015" t="s">
        <v>437</v>
      </c>
      <c r="QQY66" s="1015" t="s">
        <v>437</v>
      </c>
      <c r="QRA66" s="1015" t="s">
        <v>437</v>
      </c>
      <c r="QRC66" s="1015" t="s">
        <v>437</v>
      </c>
      <c r="QRE66" s="1015" t="s">
        <v>437</v>
      </c>
      <c r="QRG66" s="1015" t="s">
        <v>437</v>
      </c>
      <c r="QRI66" s="1015" t="s">
        <v>437</v>
      </c>
      <c r="QRK66" s="1015" t="s">
        <v>437</v>
      </c>
      <c r="QRM66" s="1015" t="s">
        <v>437</v>
      </c>
      <c r="QRO66" s="1015" t="s">
        <v>437</v>
      </c>
      <c r="QRQ66" s="1015" t="s">
        <v>437</v>
      </c>
      <c r="QRS66" s="1015" t="s">
        <v>437</v>
      </c>
      <c r="QRU66" s="1015" t="s">
        <v>437</v>
      </c>
      <c r="QRW66" s="1015" t="s">
        <v>437</v>
      </c>
      <c r="QRY66" s="1015" t="s">
        <v>437</v>
      </c>
      <c r="QSA66" s="1015" t="s">
        <v>437</v>
      </c>
      <c r="QSC66" s="1015" t="s">
        <v>437</v>
      </c>
      <c r="QSE66" s="1015" t="s">
        <v>437</v>
      </c>
      <c r="QSG66" s="1015" t="s">
        <v>437</v>
      </c>
      <c r="QSI66" s="1015" t="s">
        <v>437</v>
      </c>
      <c r="QSK66" s="1015" t="s">
        <v>437</v>
      </c>
      <c r="QSM66" s="1015" t="s">
        <v>437</v>
      </c>
      <c r="QSO66" s="1015" t="s">
        <v>437</v>
      </c>
      <c r="QSQ66" s="1015" t="s">
        <v>437</v>
      </c>
      <c r="QSS66" s="1015" t="s">
        <v>437</v>
      </c>
      <c r="QSU66" s="1015" t="s">
        <v>437</v>
      </c>
      <c r="QSW66" s="1015" t="s">
        <v>437</v>
      </c>
      <c r="QSY66" s="1015" t="s">
        <v>437</v>
      </c>
      <c r="QTA66" s="1015" t="s">
        <v>437</v>
      </c>
      <c r="QTC66" s="1015" t="s">
        <v>437</v>
      </c>
      <c r="QTE66" s="1015" t="s">
        <v>437</v>
      </c>
      <c r="QTG66" s="1015" t="s">
        <v>437</v>
      </c>
      <c r="QTI66" s="1015" t="s">
        <v>437</v>
      </c>
      <c r="QTK66" s="1015" t="s">
        <v>437</v>
      </c>
      <c r="QTM66" s="1015" t="s">
        <v>437</v>
      </c>
      <c r="QTO66" s="1015" t="s">
        <v>437</v>
      </c>
      <c r="QTQ66" s="1015" t="s">
        <v>437</v>
      </c>
      <c r="QTS66" s="1015" t="s">
        <v>437</v>
      </c>
      <c r="QTU66" s="1015" t="s">
        <v>437</v>
      </c>
      <c r="QTW66" s="1015" t="s">
        <v>437</v>
      </c>
      <c r="QTY66" s="1015" t="s">
        <v>437</v>
      </c>
      <c r="QUA66" s="1015" t="s">
        <v>437</v>
      </c>
      <c r="QUC66" s="1015" t="s">
        <v>437</v>
      </c>
      <c r="QUE66" s="1015" t="s">
        <v>437</v>
      </c>
      <c r="QUG66" s="1015" t="s">
        <v>437</v>
      </c>
      <c r="QUI66" s="1015" t="s">
        <v>437</v>
      </c>
      <c r="QUK66" s="1015" t="s">
        <v>437</v>
      </c>
      <c r="QUM66" s="1015" t="s">
        <v>437</v>
      </c>
      <c r="QUO66" s="1015" t="s">
        <v>437</v>
      </c>
      <c r="QUQ66" s="1015" t="s">
        <v>437</v>
      </c>
      <c r="QUS66" s="1015" t="s">
        <v>437</v>
      </c>
      <c r="QUU66" s="1015" t="s">
        <v>437</v>
      </c>
      <c r="QUW66" s="1015" t="s">
        <v>437</v>
      </c>
      <c r="QUY66" s="1015" t="s">
        <v>437</v>
      </c>
      <c r="QVA66" s="1015" t="s">
        <v>437</v>
      </c>
      <c r="QVC66" s="1015" t="s">
        <v>437</v>
      </c>
      <c r="QVE66" s="1015" t="s">
        <v>437</v>
      </c>
      <c r="QVG66" s="1015" t="s">
        <v>437</v>
      </c>
      <c r="QVI66" s="1015" t="s">
        <v>437</v>
      </c>
      <c r="QVK66" s="1015" t="s">
        <v>437</v>
      </c>
      <c r="QVM66" s="1015" t="s">
        <v>437</v>
      </c>
      <c r="QVO66" s="1015" t="s">
        <v>437</v>
      </c>
      <c r="QVQ66" s="1015" t="s">
        <v>437</v>
      </c>
      <c r="QVS66" s="1015" t="s">
        <v>437</v>
      </c>
      <c r="QVU66" s="1015" t="s">
        <v>437</v>
      </c>
      <c r="QVW66" s="1015" t="s">
        <v>437</v>
      </c>
      <c r="QVY66" s="1015" t="s">
        <v>437</v>
      </c>
      <c r="QWA66" s="1015" t="s">
        <v>437</v>
      </c>
      <c r="QWC66" s="1015" t="s">
        <v>437</v>
      </c>
      <c r="QWE66" s="1015" t="s">
        <v>437</v>
      </c>
      <c r="QWG66" s="1015" t="s">
        <v>437</v>
      </c>
      <c r="QWI66" s="1015" t="s">
        <v>437</v>
      </c>
      <c r="QWK66" s="1015" t="s">
        <v>437</v>
      </c>
      <c r="QWM66" s="1015" t="s">
        <v>437</v>
      </c>
      <c r="QWO66" s="1015" t="s">
        <v>437</v>
      </c>
      <c r="QWQ66" s="1015" t="s">
        <v>437</v>
      </c>
      <c r="QWS66" s="1015" t="s">
        <v>437</v>
      </c>
      <c r="QWU66" s="1015" t="s">
        <v>437</v>
      </c>
      <c r="QWW66" s="1015" t="s">
        <v>437</v>
      </c>
      <c r="QWY66" s="1015" t="s">
        <v>437</v>
      </c>
      <c r="QXA66" s="1015" t="s">
        <v>437</v>
      </c>
      <c r="QXC66" s="1015" t="s">
        <v>437</v>
      </c>
      <c r="QXE66" s="1015" t="s">
        <v>437</v>
      </c>
      <c r="QXG66" s="1015" t="s">
        <v>437</v>
      </c>
      <c r="QXI66" s="1015" t="s">
        <v>437</v>
      </c>
      <c r="QXK66" s="1015" t="s">
        <v>437</v>
      </c>
      <c r="QXM66" s="1015" t="s">
        <v>437</v>
      </c>
      <c r="QXO66" s="1015" t="s">
        <v>437</v>
      </c>
      <c r="QXQ66" s="1015" t="s">
        <v>437</v>
      </c>
      <c r="QXS66" s="1015" t="s">
        <v>437</v>
      </c>
      <c r="QXU66" s="1015" t="s">
        <v>437</v>
      </c>
      <c r="QXW66" s="1015" t="s">
        <v>437</v>
      </c>
      <c r="QXY66" s="1015" t="s">
        <v>437</v>
      </c>
      <c r="QYA66" s="1015" t="s">
        <v>437</v>
      </c>
      <c r="QYC66" s="1015" t="s">
        <v>437</v>
      </c>
      <c r="QYE66" s="1015" t="s">
        <v>437</v>
      </c>
      <c r="QYG66" s="1015" t="s">
        <v>437</v>
      </c>
      <c r="QYI66" s="1015" t="s">
        <v>437</v>
      </c>
      <c r="QYK66" s="1015" t="s">
        <v>437</v>
      </c>
      <c r="QYM66" s="1015" t="s">
        <v>437</v>
      </c>
      <c r="QYO66" s="1015" t="s">
        <v>437</v>
      </c>
      <c r="QYQ66" s="1015" t="s">
        <v>437</v>
      </c>
      <c r="QYS66" s="1015" t="s">
        <v>437</v>
      </c>
      <c r="QYU66" s="1015" t="s">
        <v>437</v>
      </c>
      <c r="QYW66" s="1015" t="s">
        <v>437</v>
      </c>
      <c r="QYY66" s="1015" t="s">
        <v>437</v>
      </c>
      <c r="QZA66" s="1015" t="s">
        <v>437</v>
      </c>
      <c r="QZC66" s="1015" t="s">
        <v>437</v>
      </c>
      <c r="QZE66" s="1015" t="s">
        <v>437</v>
      </c>
      <c r="QZG66" s="1015" t="s">
        <v>437</v>
      </c>
      <c r="QZI66" s="1015" t="s">
        <v>437</v>
      </c>
      <c r="QZK66" s="1015" t="s">
        <v>437</v>
      </c>
      <c r="QZM66" s="1015" t="s">
        <v>437</v>
      </c>
      <c r="QZO66" s="1015" t="s">
        <v>437</v>
      </c>
      <c r="QZQ66" s="1015" t="s">
        <v>437</v>
      </c>
      <c r="QZS66" s="1015" t="s">
        <v>437</v>
      </c>
      <c r="QZU66" s="1015" t="s">
        <v>437</v>
      </c>
      <c r="QZW66" s="1015" t="s">
        <v>437</v>
      </c>
      <c r="QZY66" s="1015" t="s">
        <v>437</v>
      </c>
      <c r="RAA66" s="1015" t="s">
        <v>437</v>
      </c>
      <c r="RAC66" s="1015" t="s">
        <v>437</v>
      </c>
      <c r="RAE66" s="1015" t="s">
        <v>437</v>
      </c>
      <c r="RAG66" s="1015" t="s">
        <v>437</v>
      </c>
      <c r="RAI66" s="1015" t="s">
        <v>437</v>
      </c>
      <c r="RAK66" s="1015" t="s">
        <v>437</v>
      </c>
      <c r="RAM66" s="1015" t="s">
        <v>437</v>
      </c>
      <c r="RAO66" s="1015" t="s">
        <v>437</v>
      </c>
      <c r="RAQ66" s="1015" t="s">
        <v>437</v>
      </c>
      <c r="RAS66" s="1015" t="s">
        <v>437</v>
      </c>
      <c r="RAU66" s="1015" t="s">
        <v>437</v>
      </c>
      <c r="RAW66" s="1015" t="s">
        <v>437</v>
      </c>
      <c r="RAY66" s="1015" t="s">
        <v>437</v>
      </c>
      <c r="RBA66" s="1015" t="s">
        <v>437</v>
      </c>
      <c r="RBC66" s="1015" t="s">
        <v>437</v>
      </c>
      <c r="RBE66" s="1015" t="s">
        <v>437</v>
      </c>
      <c r="RBG66" s="1015" t="s">
        <v>437</v>
      </c>
      <c r="RBI66" s="1015" t="s">
        <v>437</v>
      </c>
      <c r="RBK66" s="1015" t="s">
        <v>437</v>
      </c>
      <c r="RBM66" s="1015" t="s">
        <v>437</v>
      </c>
      <c r="RBO66" s="1015" t="s">
        <v>437</v>
      </c>
      <c r="RBQ66" s="1015" t="s">
        <v>437</v>
      </c>
      <c r="RBS66" s="1015" t="s">
        <v>437</v>
      </c>
      <c r="RBU66" s="1015" t="s">
        <v>437</v>
      </c>
      <c r="RBW66" s="1015" t="s">
        <v>437</v>
      </c>
      <c r="RBY66" s="1015" t="s">
        <v>437</v>
      </c>
      <c r="RCA66" s="1015" t="s">
        <v>437</v>
      </c>
      <c r="RCC66" s="1015" t="s">
        <v>437</v>
      </c>
      <c r="RCE66" s="1015" t="s">
        <v>437</v>
      </c>
      <c r="RCG66" s="1015" t="s">
        <v>437</v>
      </c>
      <c r="RCI66" s="1015" t="s">
        <v>437</v>
      </c>
      <c r="RCK66" s="1015" t="s">
        <v>437</v>
      </c>
      <c r="RCM66" s="1015" t="s">
        <v>437</v>
      </c>
      <c r="RCO66" s="1015" t="s">
        <v>437</v>
      </c>
      <c r="RCQ66" s="1015" t="s">
        <v>437</v>
      </c>
      <c r="RCS66" s="1015" t="s">
        <v>437</v>
      </c>
      <c r="RCU66" s="1015" t="s">
        <v>437</v>
      </c>
      <c r="RCW66" s="1015" t="s">
        <v>437</v>
      </c>
      <c r="RCY66" s="1015" t="s">
        <v>437</v>
      </c>
      <c r="RDA66" s="1015" t="s">
        <v>437</v>
      </c>
      <c r="RDC66" s="1015" t="s">
        <v>437</v>
      </c>
      <c r="RDE66" s="1015" t="s">
        <v>437</v>
      </c>
      <c r="RDG66" s="1015" t="s">
        <v>437</v>
      </c>
      <c r="RDI66" s="1015" t="s">
        <v>437</v>
      </c>
      <c r="RDK66" s="1015" t="s">
        <v>437</v>
      </c>
      <c r="RDM66" s="1015" t="s">
        <v>437</v>
      </c>
      <c r="RDO66" s="1015" t="s">
        <v>437</v>
      </c>
      <c r="RDQ66" s="1015" t="s">
        <v>437</v>
      </c>
      <c r="RDS66" s="1015" t="s">
        <v>437</v>
      </c>
      <c r="RDU66" s="1015" t="s">
        <v>437</v>
      </c>
      <c r="RDW66" s="1015" t="s">
        <v>437</v>
      </c>
      <c r="RDY66" s="1015" t="s">
        <v>437</v>
      </c>
      <c r="REA66" s="1015" t="s">
        <v>437</v>
      </c>
      <c r="REC66" s="1015" t="s">
        <v>437</v>
      </c>
      <c r="REE66" s="1015" t="s">
        <v>437</v>
      </c>
      <c r="REG66" s="1015" t="s">
        <v>437</v>
      </c>
      <c r="REI66" s="1015" t="s">
        <v>437</v>
      </c>
      <c r="REK66" s="1015" t="s">
        <v>437</v>
      </c>
      <c r="REM66" s="1015" t="s">
        <v>437</v>
      </c>
      <c r="REO66" s="1015" t="s">
        <v>437</v>
      </c>
      <c r="REQ66" s="1015" t="s">
        <v>437</v>
      </c>
      <c r="RES66" s="1015" t="s">
        <v>437</v>
      </c>
      <c r="REU66" s="1015" t="s">
        <v>437</v>
      </c>
      <c r="REW66" s="1015" t="s">
        <v>437</v>
      </c>
      <c r="REY66" s="1015" t="s">
        <v>437</v>
      </c>
      <c r="RFA66" s="1015" t="s">
        <v>437</v>
      </c>
      <c r="RFC66" s="1015" t="s">
        <v>437</v>
      </c>
      <c r="RFE66" s="1015" t="s">
        <v>437</v>
      </c>
      <c r="RFG66" s="1015" t="s">
        <v>437</v>
      </c>
      <c r="RFI66" s="1015" t="s">
        <v>437</v>
      </c>
      <c r="RFK66" s="1015" t="s">
        <v>437</v>
      </c>
      <c r="RFM66" s="1015" t="s">
        <v>437</v>
      </c>
      <c r="RFO66" s="1015" t="s">
        <v>437</v>
      </c>
      <c r="RFQ66" s="1015" t="s">
        <v>437</v>
      </c>
      <c r="RFS66" s="1015" t="s">
        <v>437</v>
      </c>
      <c r="RFU66" s="1015" t="s">
        <v>437</v>
      </c>
      <c r="RFW66" s="1015" t="s">
        <v>437</v>
      </c>
      <c r="RFY66" s="1015" t="s">
        <v>437</v>
      </c>
      <c r="RGA66" s="1015" t="s">
        <v>437</v>
      </c>
      <c r="RGC66" s="1015" t="s">
        <v>437</v>
      </c>
      <c r="RGE66" s="1015" t="s">
        <v>437</v>
      </c>
      <c r="RGG66" s="1015" t="s">
        <v>437</v>
      </c>
      <c r="RGI66" s="1015" t="s">
        <v>437</v>
      </c>
      <c r="RGK66" s="1015" t="s">
        <v>437</v>
      </c>
      <c r="RGM66" s="1015" t="s">
        <v>437</v>
      </c>
      <c r="RGO66" s="1015" t="s">
        <v>437</v>
      </c>
      <c r="RGQ66" s="1015" t="s">
        <v>437</v>
      </c>
      <c r="RGS66" s="1015" t="s">
        <v>437</v>
      </c>
      <c r="RGU66" s="1015" t="s">
        <v>437</v>
      </c>
      <c r="RGW66" s="1015" t="s">
        <v>437</v>
      </c>
      <c r="RGY66" s="1015" t="s">
        <v>437</v>
      </c>
      <c r="RHA66" s="1015" t="s">
        <v>437</v>
      </c>
      <c r="RHC66" s="1015" t="s">
        <v>437</v>
      </c>
      <c r="RHE66" s="1015" t="s">
        <v>437</v>
      </c>
      <c r="RHG66" s="1015" t="s">
        <v>437</v>
      </c>
      <c r="RHI66" s="1015" t="s">
        <v>437</v>
      </c>
      <c r="RHK66" s="1015" t="s">
        <v>437</v>
      </c>
      <c r="RHM66" s="1015" t="s">
        <v>437</v>
      </c>
      <c r="RHO66" s="1015" t="s">
        <v>437</v>
      </c>
      <c r="RHQ66" s="1015" t="s">
        <v>437</v>
      </c>
      <c r="RHS66" s="1015" t="s">
        <v>437</v>
      </c>
      <c r="RHU66" s="1015" t="s">
        <v>437</v>
      </c>
      <c r="RHW66" s="1015" t="s">
        <v>437</v>
      </c>
      <c r="RHY66" s="1015" t="s">
        <v>437</v>
      </c>
      <c r="RIA66" s="1015" t="s">
        <v>437</v>
      </c>
      <c r="RIC66" s="1015" t="s">
        <v>437</v>
      </c>
      <c r="RIE66" s="1015" t="s">
        <v>437</v>
      </c>
      <c r="RIG66" s="1015" t="s">
        <v>437</v>
      </c>
      <c r="RII66" s="1015" t="s">
        <v>437</v>
      </c>
      <c r="RIK66" s="1015" t="s">
        <v>437</v>
      </c>
      <c r="RIM66" s="1015" t="s">
        <v>437</v>
      </c>
      <c r="RIO66" s="1015" t="s">
        <v>437</v>
      </c>
      <c r="RIQ66" s="1015" t="s">
        <v>437</v>
      </c>
      <c r="RIS66" s="1015" t="s">
        <v>437</v>
      </c>
      <c r="RIU66" s="1015" t="s">
        <v>437</v>
      </c>
      <c r="RIW66" s="1015" t="s">
        <v>437</v>
      </c>
      <c r="RIY66" s="1015" t="s">
        <v>437</v>
      </c>
      <c r="RJA66" s="1015" t="s">
        <v>437</v>
      </c>
      <c r="RJC66" s="1015" t="s">
        <v>437</v>
      </c>
      <c r="RJE66" s="1015" t="s">
        <v>437</v>
      </c>
      <c r="RJG66" s="1015" t="s">
        <v>437</v>
      </c>
      <c r="RJI66" s="1015" t="s">
        <v>437</v>
      </c>
      <c r="RJK66" s="1015" t="s">
        <v>437</v>
      </c>
      <c r="RJM66" s="1015" t="s">
        <v>437</v>
      </c>
      <c r="RJO66" s="1015" t="s">
        <v>437</v>
      </c>
      <c r="RJQ66" s="1015" t="s">
        <v>437</v>
      </c>
      <c r="RJS66" s="1015" t="s">
        <v>437</v>
      </c>
      <c r="RJU66" s="1015" t="s">
        <v>437</v>
      </c>
      <c r="RJW66" s="1015" t="s">
        <v>437</v>
      </c>
      <c r="RJY66" s="1015" t="s">
        <v>437</v>
      </c>
      <c r="RKA66" s="1015" t="s">
        <v>437</v>
      </c>
      <c r="RKC66" s="1015" t="s">
        <v>437</v>
      </c>
      <c r="RKE66" s="1015" t="s">
        <v>437</v>
      </c>
      <c r="RKG66" s="1015" t="s">
        <v>437</v>
      </c>
      <c r="RKI66" s="1015" t="s">
        <v>437</v>
      </c>
      <c r="RKK66" s="1015" t="s">
        <v>437</v>
      </c>
      <c r="RKM66" s="1015" t="s">
        <v>437</v>
      </c>
      <c r="RKO66" s="1015" t="s">
        <v>437</v>
      </c>
      <c r="RKQ66" s="1015" t="s">
        <v>437</v>
      </c>
      <c r="RKS66" s="1015" t="s">
        <v>437</v>
      </c>
      <c r="RKU66" s="1015" t="s">
        <v>437</v>
      </c>
      <c r="RKW66" s="1015" t="s">
        <v>437</v>
      </c>
      <c r="RKY66" s="1015" t="s">
        <v>437</v>
      </c>
      <c r="RLA66" s="1015" t="s">
        <v>437</v>
      </c>
      <c r="RLC66" s="1015" t="s">
        <v>437</v>
      </c>
      <c r="RLE66" s="1015" t="s">
        <v>437</v>
      </c>
      <c r="RLG66" s="1015" t="s">
        <v>437</v>
      </c>
      <c r="RLI66" s="1015" t="s">
        <v>437</v>
      </c>
      <c r="RLK66" s="1015" t="s">
        <v>437</v>
      </c>
      <c r="RLM66" s="1015" t="s">
        <v>437</v>
      </c>
      <c r="RLO66" s="1015" t="s">
        <v>437</v>
      </c>
      <c r="RLQ66" s="1015" t="s">
        <v>437</v>
      </c>
      <c r="RLS66" s="1015" t="s">
        <v>437</v>
      </c>
      <c r="RLU66" s="1015" t="s">
        <v>437</v>
      </c>
      <c r="RLW66" s="1015" t="s">
        <v>437</v>
      </c>
      <c r="RLY66" s="1015" t="s">
        <v>437</v>
      </c>
      <c r="RMA66" s="1015" t="s">
        <v>437</v>
      </c>
      <c r="RMC66" s="1015" t="s">
        <v>437</v>
      </c>
      <c r="RME66" s="1015" t="s">
        <v>437</v>
      </c>
      <c r="RMG66" s="1015" t="s">
        <v>437</v>
      </c>
      <c r="RMI66" s="1015" t="s">
        <v>437</v>
      </c>
      <c r="RMK66" s="1015" t="s">
        <v>437</v>
      </c>
      <c r="RMM66" s="1015" t="s">
        <v>437</v>
      </c>
      <c r="RMO66" s="1015" t="s">
        <v>437</v>
      </c>
      <c r="RMQ66" s="1015" t="s">
        <v>437</v>
      </c>
      <c r="RMS66" s="1015" t="s">
        <v>437</v>
      </c>
      <c r="RMU66" s="1015" t="s">
        <v>437</v>
      </c>
      <c r="RMW66" s="1015" t="s">
        <v>437</v>
      </c>
      <c r="RMY66" s="1015" t="s">
        <v>437</v>
      </c>
      <c r="RNA66" s="1015" t="s">
        <v>437</v>
      </c>
      <c r="RNC66" s="1015" t="s">
        <v>437</v>
      </c>
      <c r="RNE66" s="1015" t="s">
        <v>437</v>
      </c>
      <c r="RNG66" s="1015" t="s">
        <v>437</v>
      </c>
      <c r="RNI66" s="1015" t="s">
        <v>437</v>
      </c>
      <c r="RNK66" s="1015" t="s">
        <v>437</v>
      </c>
      <c r="RNM66" s="1015" t="s">
        <v>437</v>
      </c>
      <c r="RNO66" s="1015" t="s">
        <v>437</v>
      </c>
      <c r="RNQ66" s="1015" t="s">
        <v>437</v>
      </c>
      <c r="RNS66" s="1015" t="s">
        <v>437</v>
      </c>
      <c r="RNU66" s="1015" t="s">
        <v>437</v>
      </c>
      <c r="RNW66" s="1015" t="s">
        <v>437</v>
      </c>
      <c r="RNY66" s="1015" t="s">
        <v>437</v>
      </c>
      <c r="ROA66" s="1015" t="s">
        <v>437</v>
      </c>
      <c r="ROC66" s="1015" t="s">
        <v>437</v>
      </c>
      <c r="ROE66" s="1015" t="s">
        <v>437</v>
      </c>
      <c r="ROG66" s="1015" t="s">
        <v>437</v>
      </c>
      <c r="ROI66" s="1015" t="s">
        <v>437</v>
      </c>
      <c r="ROK66" s="1015" t="s">
        <v>437</v>
      </c>
      <c r="ROM66" s="1015" t="s">
        <v>437</v>
      </c>
      <c r="ROO66" s="1015" t="s">
        <v>437</v>
      </c>
      <c r="ROQ66" s="1015" t="s">
        <v>437</v>
      </c>
      <c r="ROS66" s="1015" t="s">
        <v>437</v>
      </c>
      <c r="ROU66" s="1015" t="s">
        <v>437</v>
      </c>
      <c r="ROW66" s="1015" t="s">
        <v>437</v>
      </c>
      <c r="ROY66" s="1015" t="s">
        <v>437</v>
      </c>
      <c r="RPA66" s="1015" t="s">
        <v>437</v>
      </c>
      <c r="RPC66" s="1015" t="s">
        <v>437</v>
      </c>
      <c r="RPE66" s="1015" t="s">
        <v>437</v>
      </c>
      <c r="RPG66" s="1015" t="s">
        <v>437</v>
      </c>
      <c r="RPI66" s="1015" t="s">
        <v>437</v>
      </c>
      <c r="RPK66" s="1015" t="s">
        <v>437</v>
      </c>
      <c r="RPM66" s="1015" t="s">
        <v>437</v>
      </c>
      <c r="RPO66" s="1015" t="s">
        <v>437</v>
      </c>
      <c r="RPQ66" s="1015" t="s">
        <v>437</v>
      </c>
      <c r="RPS66" s="1015" t="s">
        <v>437</v>
      </c>
      <c r="RPU66" s="1015" t="s">
        <v>437</v>
      </c>
      <c r="RPW66" s="1015" t="s">
        <v>437</v>
      </c>
      <c r="RPY66" s="1015" t="s">
        <v>437</v>
      </c>
      <c r="RQA66" s="1015" t="s">
        <v>437</v>
      </c>
      <c r="RQC66" s="1015" t="s">
        <v>437</v>
      </c>
      <c r="RQE66" s="1015" t="s">
        <v>437</v>
      </c>
      <c r="RQG66" s="1015" t="s">
        <v>437</v>
      </c>
      <c r="RQI66" s="1015" t="s">
        <v>437</v>
      </c>
      <c r="RQK66" s="1015" t="s">
        <v>437</v>
      </c>
      <c r="RQM66" s="1015" t="s">
        <v>437</v>
      </c>
      <c r="RQO66" s="1015" t="s">
        <v>437</v>
      </c>
      <c r="RQQ66" s="1015" t="s">
        <v>437</v>
      </c>
      <c r="RQS66" s="1015" t="s">
        <v>437</v>
      </c>
      <c r="RQU66" s="1015" t="s">
        <v>437</v>
      </c>
      <c r="RQW66" s="1015" t="s">
        <v>437</v>
      </c>
      <c r="RQY66" s="1015" t="s">
        <v>437</v>
      </c>
      <c r="RRA66" s="1015" t="s">
        <v>437</v>
      </c>
      <c r="RRC66" s="1015" t="s">
        <v>437</v>
      </c>
      <c r="RRE66" s="1015" t="s">
        <v>437</v>
      </c>
      <c r="RRG66" s="1015" t="s">
        <v>437</v>
      </c>
      <c r="RRI66" s="1015" t="s">
        <v>437</v>
      </c>
      <c r="RRK66" s="1015" t="s">
        <v>437</v>
      </c>
      <c r="RRM66" s="1015" t="s">
        <v>437</v>
      </c>
      <c r="RRO66" s="1015" t="s">
        <v>437</v>
      </c>
      <c r="RRQ66" s="1015" t="s">
        <v>437</v>
      </c>
      <c r="RRS66" s="1015" t="s">
        <v>437</v>
      </c>
      <c r="RRU66" s="1015" t="s">
        <v>437</v>
      </c>
      <c r="RRW66" s="1015" t="s">
        <v>437</v>
      </c>
      <c r="RRY66" s="1015" t="s">
        <v>437</v>
      </c>
      <c r="RSA66" s="1015" t="s">
        <v>437</v>
      </c>
      <c r="RSC66" s="1015" t="s">
        <v>437</v>
      </c>
      <c r="RSE66" s="1015" t="s">
        <v>437</v>
      </c>
      <c r="RSG66" s="1015" t="s">
        <v>437</v>
      </c>
      <c r="RSI66" s="1015" t="s">
        <v>437</v>
      </c>
      <c r="RSK66" s="1015" t="s">
        <v>437</v>
      </c>
      <c r="RSM66" s="1015" t="s">
        <v>437</v>
      </c>
      <c r="RSO66" s="1015" t="s">
        <v>437</v>
      </c>
      <c r="RSQ66" s="1015" t="s">
        <v>437</v>
      </c>
      <c r="RSS66" s="1015" t="s">
        <v>437</v>
      </c>
      <c r="RSU66" s="1015" t="s">
        <v>437</v>
      </c>
      <c r="RSW66" s="1015" t="s">
        <v>437</v>
      </c>
      <c r="RSY66" s="1015" t="s">
        <v>437</v>
      </c>
      <c r="RTA66" s="1015" t="s">
        <v>437</v>
      </c>
      <c r="RTC66" s="1015" t="s">
        <v>437</v>
      </c>
      <c r="RTE66" s="1015" t="s">
        <v>437</v>
      </c>
      <c r="RTG66" s="1015" t="s">
        <v>437</v>
      </c>
      <c r="RTI66" s="1015" t="s">
        <v>437</v>
      </c>
      <c r="RTK66" s="1015" t="s">
        <v>437</v>
      </c>
      <c r="RTM66" s="1015" t="s">
        <v>437</v>
      </c>
      <c r="RTO66" s="1015" t="s">
        <v>437</v>
      </c>
      <c r="RTQ66" s="1015" t="s">
        <v>437</v>
      </c>
      <c r="RTS66" s="1015" t="s">
        <v>437</v>
      </c>
      <c r="RTU66" s="1015" t="s">
        <v>437</v>
      </c>
      <c r="RTW66" s="1015" t="s">
        <v>437</v>
      </c>
      <c r="RTY66" s="1015" t="s">
        <v>437</v>
      </c>
      <c r="RUA66" s="1015" t="s">
        <v>437</v>
      </c>
      <c r="RUC66" s="1015" t="s">
        <v>437</v>
      </c>
      <c r="RUE66" s="1015" t="s">
        <v>437</v>
      </c>
      <c r="RUG66" s="1015" t="s">
        <v>437</v>
      </c>
      <c r="RUI66" s="1015" t="s">
        <v>437</v>
      </c>
      <c r="RUK66" s="1015" t="s">
        <v>437</v>
      </c>
      <c r="RUM66" s="1015" t="s">
        <v>437</v>
      </c>
      <c r="RUO66" s="1015" t="s">
        <v>437</v>
      </c>
      <c r="RUQ66" s="1015" t="s">
        <v>437</v>
      </c>
      <c r="RUS66" s="1015" t="s">
        <v>437</v>
      </c>
      <c r="RUU66" s="1015" t="s">
        <v>437</v>
      </c>
      <c r="RUW66" s="1015" t="s">
        <v>437</v>
      </c>
      <c r="RUY66" s="1015" t="s">
        <v>437</v>
      </c>
      <c r="RVA66" s="1015" t="s">
        <v>437</v>
      </c>
      <c r="RVC66" s="1015" t="s">
        <v>437</v>
      </c>
      <c r="RVE66" s="1015" t="s">
        <v>437</v>
      </c>
      <c r="RVG66" s="1015" t="s">
        <v>437</v>
      </c>
      <c r="RVI66" s="1015" t="s">
        <v>437</v>
      </c>
      <c r="RVK66" s="1015" t="s">
        <v>437</v>
      </c>
      <c r="RVM66" s="1015" t="s">
        <v>437</v>
      </c>
      <c r="RVO66" s="1015" t="s">
        <v>437</v>
      </c>
      <c r="RVQ66" s="1015" t="s">
        <v>437</v>
      </c>
      <c r="RVS66" s="1015" t="s">
        <v>437</v>
      </c>
      <c r="RVU66" s="1015" t="s">
        <v>437</v>
      </c>
      <c r="RVW66" s="1015" t="s">
        <v>437</v>
      </c>
      <c r="RVY66" s="1015" t="s">
        <v>437</v>
      </c>
      <c r="RWA66" s="1015" t="s">
        <v>437</v>
      </c>
      <c r="RWC66" s="1015" t="s">
        <v>437</v>
      </c>
      <c r="RWE66" s="1015" t="s">
        <v>437</v>
      </c>
      <c r="RWG66" s="1015" t="s">
        <v>437</v>
      </c>
      <c r="RWI66" s="1015" t="s">
        <v>437</v>
      </c>
      <c r="RWK66" s="1015" t="s">
        <v>437</v>
      </c>
      <c r="RWM66" s="1015" t="s">
        <v>437</v>
      </c>
      <c r="RWO66" s="1015" t="s">
        <v>437</v>
      </c>
      <c r="RWQ66" s="1015" t="s">
        <v>437</v>
      </c>
      <c r="RWS66" s="1015" t="s">
        <v>437</v>
      </c>
      <c r="RWU66" s="1015" t="s">
        <v>437</v>
      </c>
      <c r="RWW66" s="1015" t="s">
        <v>437</v>
      </c>
      <c r="RWY66" s="1015" t="s">
        <v>437</v>
      </c>
      <c r="RXA66" s="1015" t="s">
        <v>437</v>
      </c>
      <c r="RXC66" s="1015" t="s">
        <v>437</v>
      </c>
      <c r="RXE66" s="1015" t="s">
        <v>437</v>
      </c>
      <c r="RXG66" s="1015" t="s">
        <v>437</v>
      </c>
      <c r="RXI66" s="1015" t="s">
        <v>437</v>
      </c>
      <c r="RXK66" s="1015" t="s">
        <v>437</v>
      </c>
      <c r="RXM66" s="1015" t="s">
        <v>437</v>
      </c>
      <c r="RXO66" s="1015" t="s">
        <v>437</v>
      </c>
      <c r="RXQ66" s="1015" t="s">
        <v>437</v>
      </c>
      <c r="RXS66" s="1015" t="s">
        <v>437</v>
      </c>
      <c r="RXU66" s="1015" t="s">
        <v>437</v>
      </c>
      <c r="RXW66" s="1015" t="s">
        <v>437</v>
      </c>
      <c r="RXY66" s="1015" t="s">
        <v>437</v>
      </c>
      <c r="RYA66" s="1015" t="s">
        <v>437</v>
      </c>
      <c r="RYC66" s="1015" t="s">
        <v>437</v>
      </c>
      <c r="RYE66" s="1015" t="s">
        <v>437</v>
      </c>
      <c r="RYG66" s="1015" t="s">
        <v>437</v>
      </c>
      <c r="RYI66" s="1015" t="s">
        <v>437</v>
      </c>
      <c r="RYK66" s="1015" t="s">
        <v>437</v>
      </c>
      <c r="RYM66" s="1015" t="s">
        <v>437</v>
      </c>
      <c r="RYO66" s="1015" t="s">
        <v>437</v>
      </c>
      <c r="RYQ66" s="1015" t="s">
        <v>437</v>
      </c>
      <c r="RYS66" s="1015" t="s">
        <v>437</v>
      </c>
      <c r="RYU66" s="1015" t="s">
        <v>437</v>
      </c>
      <c r="RYW66" s="1015" t="s">
        <v>437</v>
      </c>
      <c r="RYY66" s="1015" t="s">
        <v>437</v>
      </c>
      <c r="RZA66" s="1015" t="s">
        <v>437</v>
      </c>
      <c r="RZC66" s="1015" t="s">
        <v>437</v>
      </c>
      <c r="RZE66" s="1015" t="s">
        <v>437</v>
      </c>
      <c r="RZG66" s="1015" t="s">
        <v>437</v>
      </c>
      <c r="RZI66" s="1015" t="s">
        <v>437</v>
      </c>
      <c r="RZK66" s="1015" t="s">
        <v>437</v>
      </c>
      <c r="RZM66" s="1015" t="s">
        <v>437</v>
      </c>
      <c r="RZO66" s="1015" t="s">
        <v>437</v>
      </c>
      <c r="RZQ66" s="1015" t="s">
        <v>437</v>
      </c>
      <c r="RZS66" s="1015" t="s">
        <v>437</v>
      </c>
      <c r="RZU66" s="1015" t="s">
        <v>437</v>
      </c>
      <c r="RZW66" s="1015" t="s">
        <v>437</v>
      </c>
      <c r="RZY66" s="1015" t="s">
        <v>437</v>
      </c>
      <c r="SAA66" s="1015" t="s">
        <v>437</v>
      </c>
      <c r="SAC66" s="1015" t="s">
        <v>437</v>
      </c>
      <c r="SAE66" s="1015" t="s">
        <v>437</v>
      </c>
      <c r="SAG66" s="1015" t="s">
        <v>437</v>
      </c>
      <c r="SAI66" s="1015" t="s">
        <v>437</v>
      </c>
      <c r="SAK66" s="1015" t="s">
        <v>437</v>
      </c>
      <c r="SAM66" s="1015" t="s">
        <v>437</v>
      </c>
      <c r="SAO66" s="1015" t="s">
        <v>437</v>
      </c>
      <c r="SAQ66" s="1015" t="s">
        <v>437</v>
      </c>
      <c r="SAS66" s="1015" t="s">
        <v>437</v>
      </c>
      <c r="SAU66" s="1015" t="s">
        <v>437</v>
      </c>
      <c r="SAW66" s="1015" t="s">
        <v>437</v>
      </c>
      <c r="SAY66" s="1015" t="s">
        <v>437</v>
      </c>
      <c r="SBA66" s="1015" t="s">
        <v>437</v>
      </c>
      <c r="SBC66" s="1015" t="s">
        <v>437</v>
      </c>
      <c r="SBE66" s="1015" t="s">
        <v>437</v>
      </c>
      <c r="SBG66" s="1015" t="s">
        <v>437</v>
      </c>
      <c r="SBI66" s="1015" t="s">
        <v>437</v>
      </c>
      <c r="SBK66" s="1015" t="s">
        <v>437</v>
      </c>
      <c r="SBM66" s="1015" t="s">
        <v>437</v>
      </c>
      <c r="SBO66" s="1015" t="s">
        <v>437</v>
      </c>
      <c r="SBQ66" s="1015" t="s">
        <v>437</v>
      </c>
      <c r="SBS66" s="1015" t="s">
        <v>437</v>
      </c>
      <c r="SBU66" s="1015" t="s">
        <v>437</v>
      </c>
      <c r="SBW66" s="1015" t="s">
        <v>437</v>
      </c>
      <c r="SBY66" s="1015" t="s">
        <v>437</v>
      </c>
      <c r="SCA66" s="1015" t="s">
        <v>437</v>
      </c>
      <c r="SCC66" s="1015" t="s">
        <v>437</v>
      </c>
      <c r="SCE66" s="1015" t="s">
        <v>437</v>
      </c>
      <c r="SCG66" s="1015" t="s">
        <v>437</v>
      </c>
      <c r="SCI66" s="1015" t="s">
        <v>437</v>
      </c>
      <c r="SCK66" s="1015" t="s">
        <v>437</v>
      </c>
      <c r="SCM66" s="1015" t="s">
        <v>437</v>
      </c>
      <c r="SCO66" s="1015" t="s">
        <v>437</v>
      </c>
      <c r="SCQ66" s="1015" t="s">
        <v>437</v>
      </c>
      <c r="SCS66" s="1015" t="s">
        <v>437</v>
      </c>
      <c r="SCU66" s="1015" t="s">
        <v>437</v>
      </c>
      <c r="SCW66" s="1015" t="s">
        <v>437</v>
      </c>
      <c r="SCY66" s="1015" t="s">
        <v>437</v>
      </c>
      <c r="SDA66" s="1015" t="s">
        <v>437</v>
      </c>
      <c r="SDC66" s="1015" t="s">
        <v>437</v>
      </c>
      <c r="SDE66" s="1015" t="s">
        <v>437</v>
      </c>
      <c r="SDG66" s="1015" t="s">
        <v>437</v>
      </c>
      <c r="SDI66" s="1015" t="s">
        <v>437</v>
      </c>
      <c r="SDK66" s="1015" t="s">
        <v>437</v>
      </c>
      <c r="SDM66" s="1015" t="s">
        <v>437</v>
      </c>
      <c r="SDO66" s="1015" t="s">
        <v>437</v>
      </c>
      <c r="SDQ66" s="1015" t="s">
        <v>437</v>
      </c>
      <c r="SDS66" s="1015" t="s">
        <v>437</v>
      </c>
      <c r="SDU66" s="1015" t="s">
        <v>437</v>
      </c>
      <c r="SDW66" s="1015" t="s">
        <v>437</v>
      </c>
      <c r="SDY66" s="1015" t="s">
        <v>437</v>
      </c>
      <c r="SEA66" s="1015" t="s">
        <v>437</v>
      </c>
      <c r="SEC66" s="1015" t="s">
        <v>437</v>
      </c>
      <c r="SEE66" s="1015" t="s">
        <v>437</v>
      </c>
      <c r="SEG66" s="1015" t="s">
        <v>437</v>
      </c>
      <c r="SEI66" s="1015" t="s">
        <v>437</v>
      </c>
      <c r="SEK66" s="1015" t="s">
        <v>437</v>
      </c>
      <c r="SEM66" s="1015" t="s">
        <v>437</v>
      </c>
      <c r="SEO66" s="1015" t="s">
        <v>437</v>
      </c>
      <c r="SEQ66" s="1015" t="s">
        <v>437</v>
      </c>
      <c r="SES66" s="1015" t="s">
        <v>437</v>
      </c>
      <c r="SEU66" s="1015" t="s">
        <v>437</v>
      </c>
      <c r="SEW66" s="1015" t="s">
        <v>437</v>
      </c>
      <c r="SEY66" s="1015" t="s">
        <v>437</v>
      </c>
      <c r="SFA66" s="1015" t="s">
        <v>437</v>
      </c>
      <c r="SFC66" s="1015" t="s">
        <v>437</v>
      </c>
      <c r="SFE66" s="1015" t="s">
        <v>437</v>
      </c>
      <c r="SFG66" s="1015" t="s">
        <v>437</v>
      </c>
      <c r="SFI66" s="1015" t="s">
        <v>437</v>
      </c>
      <c r="SFK66" s="1015" t="s">
        <v>437</v>
      </c>
      <c r="SFM66" s="1015" t="s">
        <v>437</v>
      </c>
      <c r="SFO66" s="1015" t="s">
        <v>437</v>
      </c>
      <c r="SFQ66" s="1015" t="s">
        <v>437</v>
      </c>
      <c r="SFS66" s="1015" t="s">
        <v>437</v>
      </c>
      <c r="SFU66" s="1015" t="s">
        <v>437</v>
      </c>
      <c r="SFW66" s="1015" t="s">
        <v>437</v>
      </c>
      <c r="SFY66" s="1015" t="s">
        <v>437</v>
      </c>
      <c r="SGA66" s="1015" t="s">
        <v>437</v>
      </c>
      <c r="SGC66" s="1015" t="s">
        <v>437</v>
      </c>
      <c r="SGE66" s="1015" t="s">
        <v>437</v>
      </c>
      <c r="SGG66" s="1015" t="s">
        <v>437</v>
      </c>
      <c r="SGI66" s="1015" t="s">
        <v>437</v>
      </c>
      <c r="SGK66" s="1015" t="s">
        <v>437</v>
      </c>
      <c r="SGM66" s="1015" t="s">
        <v>437</v>
      </c>
      <c r="SGO66" s="1015" t="s">
        <v>437</v>
      </c>
      <c r="SGQ66" s="1015" t="s">
        <v>437</v>
      </c>
      <c r="SGS66" s="1015" t="s">
        <v>437</v>
      </c>
      <c r="SGU66" s="1015" t="s">
        <v>437</v>
      </c>
      <c r="SGW66" s="1015" t="s">
        <v>437</v>
      </c>
      <c r="SGY66" s="1015" t="s">
        <v>437</v>
      </c>
      <c r="SHA66" s="1015" t="s">
        <v>437</v>
      </c>
      <c r="SHC66" s="1015" t="s">
        <v>437</v>
      </c>
      <c r="SHE66" s="1015" t="s">
        <v>437</v>
      </c>
      <c r="SHG66" s="1015" t="s">
        <v>437</v>
      </c>
      <c r="SHI66" s="1015" t="s">
        <v>437</v>
      </c>
      <c r="SHK66" s="1015" t="s">
        <v>437</v>
      </c>
      <c r="SHM66" s="1015" t="s">
        <v>437</v>
      </c>
      <c r="SHO66" s="1015" t="s">
        <v>437</v>
      </c>
      <c r="SHQ66" s="1015" t="s">
        <v>437</v>
      </c>
      <c r="SHS66" s="1015" t="s">
        <v>437</v>
      </c>
      <c r="SHU66" s="1015" t="s">
        <v>437</v>
      </c>
      <c r="SHW66" s="1015" t="s">
        <v>437</v>
      </c>
      <c r="SHY66" s="1015" t="s">
        <v>437</v>
      </c>
      <c r="SIA66" s="1015" t="s">
        <v>437</v>
      </c>
      <c r="SIC66" s="1015" t="s">
        <v>437</v>
      </c>
      <c r="SIE66" s="1015" t="s">
        <v>437</v>
      </c>
      <c r="SIG66" s="1015" t="s">
        <v>437</v>
      </c>
      <c r="SII66" s="1015" t="s">
        <v>437</v>
      </c>
      <c r="SIK66" s="1015" t="s">
        <v>437</v>
      </c>
      <c r="SIM66" s="1015" t="s">
        <v>437</v>
      </c>
      <c r="SIO66" s="1015" t="s">
        <v>437</v>
      </c>
      <c r="SIQ66" s="1015" t="s">
        <v>437</v>
      </c>
      <c r="SIS66" s="1015" t="s">
        <v>437</v>
      </c>
      <c r="SIU66" s="1015" t="s">
        <v>437</v>
      </c>
      <c r="SIW66" s="1015" t="s">
        <v>437</v>
      </c>
      <c r="SIY66" s="1015" t="s">
        <v>437</v>
      </c>
      <c r="SJA66" s="1015" t="s">
        <v>437</v>
      </c>
      <c r="SJC66" s="1015" t="s">
        <v>437</v>
      </c>
      <c r="SJE66" s="1015" t="s">
        <v>437</v>
      </c>
      <c r="SJG66" s="1015" t="s">
        <v>437</v>
      </c>
      <c r="SJI66" s="1015" t="s">
        <v>437</v>
      </c>
      <c r="SJK66" s="1015" t="s">
        <v>437</v>
      </c>
      <c r="SJM66" s="1015" t="s">
        <v>437</v>
      </c>
      <c r="SJO66" s="1015" t="s">
        <v>437</v>
      </c>
      <c r="SJQ66" s="1015" t="s">
        <v>437</v>
      </c>
      <c r="SJS66" s="1015" t="s">
        <v>437</v>
      </c>
      <c r="SJU66" s="1015" t="s">
        <v>437</v>
      </c>
      <c r="SJW66" s="1015" t="s">
        <v>437</v>
      </c>
      <c r="SJY66" s="1015" t="s">
        <v>437</v>
      </c>
      <c r="SKA66" s="1015" t="s">
        <v>437</v>
      </c>
      <c r="SKC66" s="1015" t="s">
        <v>437</v>
      </c>
      <c r="SKE66" s="1015" t="s">
        <v>437</v>
      </c>
      <c r="SKG66" s="1015" t="s">
        <v>437</v>
      </c>
      <c r="SKI66" s="1015" t="s">
        <v>437</v>
      </c>
      <c r="SKK66" s="1015" t="s">
        <v>437</v>
      </c>
      <c r="SKM66" s="1015" t="s">
        <v>437</v>
      </c>
      <c r="SKO66" s="1015" t="s">
        <v>437</v>
      </c>
      <c r="SKQ66" s="1015" t="s">
        <v>437</v>
      </c>
      <c r="SKS66" s="1015" t="s">
        <v>437</v>
      </c>
      <c r="SKU66" s="1015" t="s">
        <v>437</v>
      </c>
      <c r="SKW66" s="1015" t="s">
        <v>437</v>
      </c>
      <c r="SKY66" s="1015" t="s">
        <v>437</v>
      </c>
      <c r="SLA66" s="1015" t="s">
        <v>437</v>
      </c>
      <c r="SLC66" s="1015" t="s">
        <v>437</v>
      </c>
      <c r="SLE66" s="1015" t="s">
        <v>437</v>
      </c>
      <c r="SLG66" s="1015" t="s">
        <v>437</v>
      </c>
      <c r="SLI66" s="1015" t="s">
        <v>437</v>
      </c>
      <c r="SLK66" s="1015" t="s">
        <v>437</v>
      </c>
      <c r="SLM66" s="1015" t="s">
        <v>437</v>
      </c>
      <c r="SLO66" s="1015" t="s">
        <v>437</v>
      </c>
      <c r="SLQ66" s="1015" t="s">
        <v>437</v>
      </c>
      <c r="SLS66" s="1015" t="s">
        <v>437</v>
      </c>
      <c r="SLU66" s="1015" t="s">
        <v>437</v>
      </c>
      <c r="SLW66" s="1015" t="s">
        <v>437</v>
      </c>
      <c r="SLY66" s="1015" t="s">
        <v>437</v>
      </c>
      <c r="SMA66" s="1015" t="s">
        <v>437</v>
      </c>
      <c r="SMC66" s="1015" t="s">
        <v>437</v>
      </c>
      <c r="SME66" s="1015" t="s">
        <v>437</v>
      </c>
      <c r="SMG66" s="1015" t="s">
        <v>437</v>
      </c>
      <c r="SMI66" s="1015" t="s">
        <v>437</v>
      </c>
      <c r="SMK66" s="1015" t="s">
        <v>437</v>
      </c>
      <c r="SMM66" s="1015" t="s">
        <v>437</v>
      </c>
      <c r="SMO66" s="1015" t="s">
        <v>437</v>
      </c>
      <c r="SMQ66" s="1015" t="s">
        <v>437</v>
      </c>
      <c r="SMS66" s="1015" t="s">
        <v>437</v>
      </c>
      <c r="SMU66" s="1015" t="s">
        <v>437</v>
      </c>
      <c r="SMW66" s="1015" t="s">
        <v>437</v>
      </c>
      <c r="SMY66" s="1015" t="s">
        <v>437</v>
      </c>
      <c r="SNA66" s="1015" t="s">
        <v>437</v>
      </c>
      <c r="SNC66" s="1015" t="s">
        <v>437</v>
      </c>
      <c r="SNE66" s="1015" t="s">
        <v>437</v>
      </c>
      <c r="SNG66" s="1015" t="s">
        <v>437</v>
      </c>
      <c r="SNI66" s="1015" t="s">
        <v>437</v>
      </c>
      <c r="SNK66" s="1015" t="s">
        <v>437</v>
      </c>
      <c r="SNM66" s="1015" t="s">
        <v>437</v>
      </c>
      <c r="SNO66" s="1015" t="s">
        <v>437</v>
      </c>
      <c r="SNQ66" s="1015" t="s">
        <v>437</v>
      </c>
      <c r="SNS66" s="1015" t="s">
        <v>437</v>
      </c>
      <c r="SNU66" s="1015" t="s">
        <v>437</v>
      </c>
      <c r="SNW66" s="1015" t="s">
        <v>437</v>
      </c>
      <c r="SNY66" s="1015" t="s">
        <v>437</v>
      </c>
      <c r="SOA66" s="1015" t="s">
        <v>437</v>
      </c>
      <c r="SOC66" s="1015" t="s">
        <v>437</v>
      </c>
      <c r="SOE66" s="1015" t="s">
        <v>437</v>
      </c>
      <c r="SOG66" s="1015" t="s">
        <v>437</v>
      </c>
      <c r="SOI66" s="1015" t="s">
        <v>437</v>
      </c>
      <c r="SOK66" s="1015" t="s">
        <v>437</v>
      </c>
      <c r="SOM66" s="1015" t="s">
        <v>437</v>
      </c>
      <c r="SOO66" s="1015" t="s">
        <v>437</v>
      </c>
      <c r="SOQ66" s="1015" t="s">
        <v>437</v>
      </c>
      <c r="SOS66" s="1015" t="s">
        <v>437</v>
      </c>
      <c r="SOU66" s="1015" t="s">
        <v>437</v>
      </c>
      <c r="SOW66" s="1015" t="s">
        <v>437</v>
      </c>
      <c r="SOY66" s="1015" t="s">
        <v>437</v>
      </c>
      <c r="SPA66" s="1015" t="s">
        <v>437</v>
      </c>
      <c r="SPC66" s="1015" t="s">
        <v>437</v>
      </c>
      <c r="SPE66" s="1015" t="s">
        <v>437</v>
      </c>
      <c r="SPG66" s="1015" t="s">
        <v>437</v>
      </c>
      <c r="SPI66" s="1015" t="s">
        <v>437</v>
      </c>
      <c r="SPK66" s="1015" t="s">
        <v>437</v>
      </c>
      <c r="SPM66" s="1015" t="s">
        <v>437</v>
      </c>
      <c r="SPO66" s="1015" t="s">
        <v>437</v>
      </c>
      <c r="SPQ66" s="1015" t="s">
        <v>437</v>
      </c>
      <c r="SPS66" s="1015" t="s">
        <v>437</v>
      </c>
      <c r="SPU66" s="1015" t="s">
        <v>437</v>
      </c>
      <c r="SPW66" s="1015" t="s">
        <v>437</v>
      </c>
      <c r="SPY66" s="1015" t="s">
        <v>437</v>
      </c>
      <c r="SQA66" s="1015" t="s">
        <v>437</v>
      </c>
      <c r="SQC66" s="1015" t="s">
        <v>437</v>
      </c>
      <c r="SQE66" s="1015" t="s">
        <v>437</v>
      </c>
      <c r="SQG66" s="1015" t="s">
        <v>437</v>
      </c>
      <c r="SQI66" s="1015" t="s">
        <v>437</v>
      </c>
      <c r="SQK66" s="1015" t="s">
        <v>437</v>
      </c>
      <c r="SQM66" s="1015" t="s">
        <v>437</v>
      </c>
      <c r="SQO66" s="1015" t="s">
        <v>437</v>
      </c>
      <c r="SQQ66" s="1015" t="s">
        <v>437</v>
      </c>
      <c r="SQS66" s="1015" t="s">
        <v>437</v>
      </c>
      <c r="SQU66" s="1015" t="s">
        <v>437</v>
      </c>
      <c r="SQW66" s="1015" t="s">
        <v>437</v>
      </c>
      <c r="SQY66" s="1015" t="s">
        <v>437</v>
      </c>
      <c r="SRA66" s="1015" t="s">
        <v>437</v>
      </c>
      <c r="SRC66" s="1015" t="s">
        <v>437</v>
      </c>
      <c r="SRE66" s="1015" t="s">
        <v>437</v>
      </c>
      <c r="SRG66" s="1015" t="s">
        <v>437</v>
      </c>
      <c r="SRI66" s="1015" t="s">
        <v>437</v>
      </c>
      <c r="SRK66" s="1015" t="s">
        <v>437</v>
      </c>
      <c r="SRM66" s="1015" t="s">
        <v>437</v>
      </c>
      <c r="SRO66" s="1015" t="s">
        <v>437</v>
      </c>
      <c r="SRQ66" s="1015" t="s">
        <v>437</v>
      </c>
      <c r="SRS66" s="1015" t="s">
        <v>437</v>
      </c>
      <c r="SRU66" s="1015" t="s">
        <v>437</v>
      </c>
      <c r="SRW66" s="1015" t="s">
        <v>437</v>
      </c>
      <c r="SRY66" s="1015" t="s">
        <v>437</v>
      </c>
      <c r="SSA66" s="1015" t="s">
        <v>437</v>
      </c>
      <c r="SSC66" s="1015" t="s">
        <v>437</v>
      </c>
      <c r="SSE66" s="1015" t="s">
        <v>437</v>
      </c>
      <c r="SSG66" s="1015" t="s">
        <v>437</v>
      </c>
      <c r="SSI66" s="1015" t="s">
        <v>437</v>
      </c>
      <c r="SSK66" s="1015" t="s">
        <v>437</v>
      </c>
      <c r="SSM66" s="1015" t="s">
        <v>437</v>
      </c>
      <c r="SSO66" s="1015" t="s">
        <v>437</v>
      </c>
      <c r="SSQ66" s="1015" t="s">
        <v>437</v>
      </c>
      <c r="SSS66" s="1015" t="s">
        <v>437</v>
      </c>
      <c r="SSU66" s="1015" t="s">
        <v>437</v>
      </c>
      <c r="SSW66" s="1015" t="s">
        <v>437</v>
      </c>
      <c r="SSY66" s="1015" t="s">
        <v>437</v>
      </c>
      <c r="STA66" s="1015" t="s">
        <v>437</v>
      </c>
      <c r="STC66" s="1015" t="s">
        <v>437</v>
      </c>
      <c r="STE66" s="1015" t="s">
        <v>437</v>
      </c>
      <c r="STG66" s="1015" t="s">
        <v>437</v>
      </c>
      <c r="STI66" s="1015" t="s">
        <v>437</v>
      </c>
      <c r="STK66" s="1015" t="s">
        <v>437</v>
      </c>
      <c r="STM66" s="1015" t="s">
        <v>437</v>
      </c>
      <c r="STO66" s="1015" t="s">
        <v>437</v>
      </c>
      <c r="STQ66" s="1015" t="s">
        <v>437</v>
      </c>
      <c r="STS66" s="1015" t="s">
        <v>437</v>
      </c>
      <c r="STU66" s="1015" t="s">
        <v>437</v>
      </c>
      <c r="STW66" s="1015" t="s">
        <v>437</v>
      </c>
      <c r="STY66" s="1015" t="s">
        <v>437</v>
      </c>
      <c r="SUA66" s="1015" t="s">
        <v>437</v>
      </c>
      <c r="SUC66" s="1015" t="s">
        <v>437</v>
      </c>
      <c r="SUE66" s="1015" t="s">
        <v>437</v>
      </c>
      <c r="SUG66" s="1015" t="s">
        <v>437</v>
      </c>
      <c r="SUI66" s="1015" t="s">
        <v>437</v>
      </c>
      <c r="SUK66" s="1015" t="s">
        <v>437</v>
      </c>
      <c r="SUM66" s="1015" t="s">
        <v>437</v>
      </c>
      <c r="SUO66" s="1015" t="s">
        <v>437</v>
      </c>
      <c r="SUQ66" s="1015" t="s">
        <v>437</v>
      </c>
      <c r="SUS66" s="1015" t="s">
        <v>437</v>
      </c>
      <c r="SUU66" s="1015" t="s">
        <v>437</v>
      </c>
      <c r="SUW66" s="1015" t="s">
        <v>437</v>
      </c>
      <c r="SUY66" s="1015" t="s">
        <v>437</v>
      </c>
      <c r="SVA66" s="1015" t="s">
        <v>437</v>
      </c>
      <c r="SVC66" s="1015" t="s">
        <v>437</v>
      </c>
      <c r="SVE66" s="1015" t="s">
        <v>437</v>
      </c>
      <c r="SVG66" s="1015" t="s">
        <v>437</v>
      </c>
      <c r="SVI66" s="1015" t="s">
        <v>437</v>
      </c>
      <c r="SVK66" s="1015" t="s">
        <v>437</v>
      </c>
      <c r="SVM66" s="1015" t="s">
        <v>437</v>
      </c>
      <c r="SVO66" s="1015" t="s">
        <v>437</v>
      </c>
      <c r="SVQ66" s="1015" t="s">
        <v>437</v>
      </c>
      <c r="SVS66" s="1015" t="s">
        <v>437</v>
      </c>
      <c r="SVU66" s="1015" t="s">
        <v>437</v>
      </c>
      <c r="SVW66" s="1015" t="s">
        <v>437</v>
      </c>
      <c r="SVY66" s="1015" t="s">
        <v>437</v>
      </c>
      <c r="SWA66" s="1015" t="s">
        <v>437</v>
      </c>
      <c r="SWC66" s="1015" t="s">
        <v>437</v>
      </c>
      <c r="SWE66" s="1015" t="s">
        <v>437</v>
      </c>
      <c r="SWG66" s="1015" t="s">
        <v>437</v>
      </c>
      <c r="SWI66" s="1015" t="s">
        <v>437</v>
      </c>
      <c r="SWK66" s="1015" t="s">
        <v>437</v>
      </c>
      <c r="SWM66" s="1015" t="s">
        <v>437</v>
      </c>
      <c r="SWO66" s="1015" t="s">
        <v>437</v>
      </c>
      <c r="SWQ66" s="1015" t="s">
        <v>437</v>
      </c>
      <c r="SWS66" s="1015" t="s">
        <v>437</v>
      </c>
      <c r="SWU66" s="1015" t="s">
        <v>437</v>
      </c>
      <c r="SWW66" s="1015" t="s">
        <v>437</v>
      </c>
      <c r="SWY66" s="1015" t="s">
        <v>437</v>
      </c>
      <c r="SXA66" s="1015" t="s">
        <v>437</v>
      </c>
      <c r="SXC66" s="1015" t="s">
        <v>437</v>
      </c>
      <c r="SXE66" s="1015" t="s">
        <v>437</v>
      </c>
      <c r="SXG66" s="1015" t="s">
        <v>437</v>
      </c>
      <c r="SXI66" s="1015" t="s">
        <v>437</v>
      </c>
      <c r="SXK66" s="1015" t="s">
        <v>437</v>
      </c>
      <c r="SXM66" s="1015" t="s">
        <v>437</v>
      </c>
      <c r="SXO66" s="1015" t="s">
        <v>437</v>
      </c>
      <c r="SXQ66" s="1015" t="s">
        <v>437</v>
      </c>
      <c r="SXS66" s="1015" t="s">
        <v>437</v>
      </c>
      <c r="SXU66" s="1015" t="s">
        <v>437</v>
      </c>
      <c r="SXW66" s="1015" t="s">
        <v>437</v>
      </c>
      <c r="SXY66" s="1015" t="s">
        <v>437</v>
      </c>
      <c r="SYA66" s="1015" t="s">
        <v>437</v>
      </c>
      <c r="SYC66" s="1015" t="s">
        <v>437</v>
      </c>
      <c r="SYE66" s="1015" t="s">
        <v>437</v>
      </c>
      <c r="SYG66" s="1015" t="s">
        <v>437</v>
      </c>
      <c r="SYI66" s="1015" t="s">
        <v>437</v>
      </c>
      <c r="SYK66" s="1015" t="s">
        <v>437</v>
      </c>
      <c r="SYM66" s="1015" t="s">
        <v>437</v>
      </c>
      <c r="SYO66" s="1015" t="s">
        <v>437</v>
      </c>
      <c r="SYQ66" s="1015" t="s">
        <v>437</v>
      </c>
      <c r="SYS66" s="1015" t="s">
        <v>437</v>
      </c>
      <c r="SYU66" s="1015" t="s">
        <v>437</v>
      </c>
      <c r="SYW66" s="1015" t="s">
        <v>437</v>
      </c>
      <c r="SYY66" s="1015" t="s">
        <v>437</v>
      </c>
      <c r="SZA66" s="1015" t="s">
        <v>437</v>
      </c>
      <c r="SZC66" s="1015" t="s">
        <v>437</v>
      </c>
      <c r="SZE66" s="1015" t="s">
        <v>437</v>
      </c>
      <c r="SZG66" s="1015" t="s">
        <v>437</v>
      </c>
      <c r="SZI66" s="1015" t="s">
        <v>437</v>
      </c>
      <c r="SZK66" s="1015" t="s">
        <v>437</v>
      </c>
      <c r="SZM66" s="1015" t="s">
        <v>437</v>
      </c>
      <c r="SZO66" s="1015" t="s">
        <v>437</v>
      </c>
      <c r="SZQ66" s="1015" t="s">
        <v>437</v>
      </c>
      <c r="SZS66" s="1015" t="s">
        <v>437</v>
      </c>
      <c r="SZU66" s="1015" t="s">
        <v>437</v>
      </c>
      <c r="SZW66" s="1015" t="s">
        <v>437</v>
      </c>
      <c r="SZY66" s="1015" t="s">
        <v>437</v>
      </c>
      <c r="TAA66" s="1015" t="s">
        <v>437</v>
      </c>
      <c r="TAC66" s="1015" t="s">
        <v>437</v>
      </c>
      <c r="TAE66" s="1015" t="s">
        <v>437</v>
      </c>
      <c r="TAG66" s="1015" t="s">
        <v>437</v>
      </c>
      <c r="TAI66" s="1015" t="s">
        <v>437</v>
      </c>
      <c r="TAK66" s="1015" t="s">
        <v>437</v>
      </c>
      <c r="TAM66" s="1015" t="s">
        <v>437</v>
      </c>
      <c r="TAO66" s="1015" t="s">
        <v>437</v>
      </c>
      <c r="TAQ66" s="1015" t="s">
        <v>437</v>
      </c>
      <c r="TAS66" s="1015" t="s">
        <v>437</v>
      </c>
      <c r="TAU66" s="1015" t="s">
        <v>437</v>
      </c>
      <c r="TAW66" s="1015" t="s">
        <v>437</v>
      </c>
      <c r="TAY66" s="1015" t="s">
        <v>437</v>
      </c>
      <c r="TBA66" s="1015" t="s">
        <v>437</v>
      </c>
      <c r="TBC66" s="1015" t="s">
        <v>437</v>
      </c>
      <c r="TBE66" s="1015" t="s">
        <v>437</v>
      </c>
      <c r="TBG66" s="1015" t="s">
        <v>437</v>
      </c>
      <c r="TBI66" s="1015" t="s">
        <v>437</v>
      </c>
      <c r="TBK66" s="1015" t="s">
        <v>437</v>
      </c>
      <c r="TBM66" s="1015" t="s">
        <v>437</v>
      </c>
      <c r="TBO66" s="1015" t="s">
        <v>437</v>
      </c>
      <c r="TBQ66" s="1015" t="s">
        <v>437</v>
      </c>
      <c r="TBS66" s="1015" t="s">
        <v>437</v>
      </c>
      <c r="TBU66" s="1015" t="s">
        <v>437</v>
      </c>
      <c r="TBW66" s="1015" t="s">
        <v>437</v>
      </c>
      <c r="TBY66" s="1015" t="s">
        <v>437</v>
      </c>
      <c r="TCA66" s="1015" t="s">
        <v>437</v>
      </c>
      <c r="TCC66" s="1015" t="s">
        <v>437</v>
      </c>
      <c r="TCE66" s="1015" t="s">
        <v>437</v>
      </c>
      <c r="TCG66" s="1015" t="s">
        <v>437</v>
      </c>
      <c r="TCI66" s="1015" t="s">
        <v>437</v>
      </c>
      <c r="TCK66" s="1015" t="s">
        <v>437</v>
      </c>
      <c r="TCM66" s="1015" t="s">
        <v>437</v>
      </c>
      <c r="TCO66" s="1015" t="s">
        <v>437</v>
      </c>
      <c r="TCQ66" s="1015" t="s">
        <v>437</v>
      </c>
      <c r="TCS66" s="1015" t="s">
        <v>437</v>
      </c>
      <c r="TCU66" s="1015" t="s">
        <v>437</v>
      </c>
      <c r="TCW66" s="1015" t="s">
        <v>437</v>
      </c>
      <c r="TCY66" s="1015" t="s">
        <v>437</v>
      </c>
      <c r="TDA66" s="1015" t="s">
        <v>437</v>
      </c>
      <c r="TDC66" s="1015" t="s">
        <v>437</v>
      </c>
      <c r="TDE66" s="1015" t="s">
        <v>437</v>
      </c>
      <c r="TDG66" s="1015" t="s">
        <v>437</v>
      </c>
      <c r="TDI66" s="1015" t="s">
        <v>437</v>
      </c>
      <c r="TDK66" s="1015" t="s">
        <v>437</v>
      </c>
      <c r="TDM66" s="1015" t="s">
        <v>437</v>
      </c>
      <c r="TDO66" s="1015" t="s">
        <v>437</v>
      </c>
      <c r="TDQ66" s="1015" t="s">
        <v>437</v>
      </c>
      <c r="TDS66" s="1015" t="s">
        <v>437</v>
      </c>
      <c r="TDU66" s="1015" t="s">
        <v>437</v>
      </c>
      <c r="TDW66" s="1015" t="s">
        <v>437</v>
      </c>
      <c r="TDY66" s="1015" t="s">
        <v>437</v>
      </c>
      <c r="TEA66" s="1015" t="s">
        <v>437</v>
      </c>
      <c r="TEC66" s="1015" t="s">
        <v>437</v>
      </c>
      <c r="TEE66" s="1015" t="s">
        <v>437</v>
      </c>
      <c r="TEG66" s="1015" t="s">
        <v>437</v>
      </c>
      <c r="TEI66" s="1015" t="s">
        <v>437</v>
      </c>
      <c r="TEK66" s="1015" t="s">
        <v>437</v>
      </c>
      <c r="TEM66" s="1015" t="s">
        <v>437</v>
      </c>
      <c r="TEO66" s="1015" t="s">
        <v>437</v>
      </c>
      <c r="TEQ66" s="1015" t="s">
        <v>437</v>
      </c>
      <c r="TES66" s="1015" t="s">
        <v>437</v>
      </c>
      <c r="TEU66" s="1015" t="s">
        <v>437</v>
      </c>
      <c r="TEW66" s="1015" t="s">
        <v>437</v>
      </c>
      <c r="TEY66" s="1015" t="s">
        <v>437</v>
      </c>
      <c r="TFA66" s="1015" t="s">
        <v>437</v>
      </c>
      <c r="TFC66" s="1015" t="s">
        <v>437</v>
      </c>
      <c r="TFE66" s="1015" t="s">
        <v>437</v>
      </c>
      <c r="TFG66" s="1015" t="s">
        <v>437</v>
      </c>
      <c r="TFI66" s="1015" t="s">
        <v>437</v>
      </c>
      <c r="TFK66" s="1015" t="s">
        <v>437</v>
      </c>
      <c r="TFM66" s="1015" t="s">
        <v>437</v>
      </c>
      <c r="TFO66" s="1015" t="s">
        <v>437</v>
      </c>
      <c r="TFQ66" s="1015" t="s">
        <v>437</v>
      </c>
      <c r="TFS66" s="1015" t="s">
        <v>437</v>
      </c>
      <c r="TFU66" s="1015" t="s">
        <v>437</v>
      </c>
      <c r="TFW66" s="1015" t="s">
        <v>437</v>
      </c>
      <c r="TFY66" s="1015" t="s">
        <v>437</v>
      </c>
      <c r="TGA66" s="1015" t="s">
        <v>437</v>
      </c>
      <c r="TGC66" s="1015" t="s">
        <v>437</v>
      </c>
      <c r="TGE66" s="1015" t="s">
        <v>437</v>
      </c>
      <c r="TGG66" s="1015" t="s">
        <v>437</v>
      </c>
      <c r="TGI66" s="1015" t="s">
        <v>437</v>
      </c>
      <c r="TGK66" s="1015" t="s">
        <v>437</v>
      </c>
      <c r="TGM66" s="1015" t="s">
        <v>437</v>
      </c>
      <c r="TGO66" s="1015" t="s">
        <v>437</v>
      </c>
      <c r="TGQ66" s="1015" t="s">
        <v>437</v>
      </c>
      <c r="TGS66" s="1015" t="s">
        <v>437</v>
      </c>
      <c r="TGU66" s="1015" t="s">
        <v>437</v>
      </c>
      <c r="TGW66" s="1015" t="s">
        <v>437</v>
      </c>
      <c r="TGY66" s="1015" t="s">
        <v>437</v>
      </c>
      <c r="THA66" s="1015" t="s">
        <v>437</v>
      </c>
      <c r="THC66" s="1015" t="s">
        <v>437</v>
      </c>
      <c r="THE66" s="1015" t="s">
        <v>437</v>
      </c>
      <c r="THG66" s="1015" t="s">
        <v>437</v>
      </c>
      <c r="THI66" s="1015" t="s">
        <v>437</v>
      </c>
      <c r="THK66" s="1015" t="s">
        <v>437</v>
      </c>
      <c r="THM66" s="1015" t="s">
        <v>437</v>
      </c>
      <c r="THO66" s="1015" t="s">
        <v>437</v>
      </c>
      <c r="THQ66" s="1015" t="s">
        <v>437</v>
      </c>
      <c r="THS66" s="1015" t="s">
        <v>437</v>
      </c>
      <c r="THU66" s="1015" t="s">
        <v>437</v>
      </c>
      <c r="THW66" s="1015" t="s">
        <v>437</v>
      </c>
      <c r="THY66" s="1015" t="s">
        <v>437</v>
      </c>
      <c r="TIA66" s="1015" t="s">
        <v>437</v>
      </c>
      <c r="TIC66" s="1015" t="s">
        <v>437</v>
      </c>
      <c r="TIE66" s="1015" t="s">
        <v>437</v>
      </c>
      <c r="TIG66" s="1015" t="s">
        <v>437</v>
      </c>
      <c r="TII66" s="1015" t="s">
        <v>437</v>
      </c>
      <c r="TIK66" s="1015" t="s">
        <v>437</v>
      </c>
      <c r="TIM66" s="1015" t="s">
        <v>437</v>
      </c>
      <c r="TIO66" s="1015" t="s">
        <v>437</v>
      </c>
      <c r="TIQ66" s="1015" t="s">
        <v>437</v>
      </c>
      <c r="TIS66" s="1015" t="s">
        <v>437</v>
      </c>
      <c r="TIU66" s="1015" t="s">
        <v>437</v>
      </c>
      <c r="TIW66" s="1015" t="s">
        <v>437</v>
      </c>
      <c r="TIY66" s="1015" t="s">
        <v>437</v>
      </c>
      <c r="TJA66" s="1015" t="s">
        <v>437</v>
      </c>
      <c r="TJC66" s="1015" t="s">
        <v>437</v>
      </c>
      <c r="TJE66" s="1015" t="s">
        <v>437</v>
      </c>
      <c r="TJG66" s="1015" t="s">
        <v>437</v>
      </c>
      <c r="TJI66" s="1015" t="s">
        <v>437</v>
      </c>
      <c r="TJK66" s="1015" t="s">
        <v>437</v>
      </c>
      <c r="TJM66" s="1015" t="s">
        <v>437</v>
      </c>
      <c r="TJO66" s="1015" t="s">
        <v>437</v>
      </c>
      <c r="TJQ66" s="1015" t="s">
        <v>437</v>
      </c>
      <c r="TJS66" s="1015" t="s">
        <v>437</v>
      </c>
      <c r="TJU66" s="1015" t="s">
        <v>437</v>
      </c>
      <c r="TJW66" s="1015" t="s">
        <v>437</v>
      </c>
      <c r="TJY66" s="1015" t="s">
        <v>437</v>
      </c>
      <c r="TKA66" s="1015" t="s">
        <v>437</v>
      </c>
      <c r="TKC66" s="1015" t="s">
        <v>437</v>
      </c>
      <c r="TKE66" s="1015" t="s">
        <v>437</v>
      </c>
      <c r="TKG66" s="1015" t="s">
        <v>437</v>
      </c>
      <c r="TKI66" s="1015" t="s">
        <v>437</v>
      </c>
      <c r="TKK66" s="1015" t="s">
        <v>437</v>
      </c>
      <c r="TKM66" s="1015" t="s">
        <v>437</v>
      </c>
      <c r="TKO66" s="1015" t="s">
        <v>437</v>
      </c>
      <c r="TKQ66" s="1015" t="s">
        <v>437</v>
      </c>
      <c r="TKS66" s="1015" t="s">
        <v>437</v>
      </c>
      <c r="TKU66" s="1015" t="s">
        <v>437</v>
      </c>
      <c r="TKW66" s="1015" t="s">
        <v>437</v>
      </c>
      <c r="TKY66" s="1015" t="s">
        <v>437</v>
      </c>
      <c r="TLA66" s="1015" t="s">
        <v>437</v>
      </c>
      <c r="TLC66" s="1015" t="s">
        <v>437</v>
      </c>
      <c r="TLE66" s="1015" t="s">
        <v>437</v>
      </c>
      <c r="TLG66" s="1015" t="s">
        <v>437</v>
      </c>
      <c r="TLI66" s="1015" t="s">
        <v>437</v>
      </c>
      <c r="TLK66" s="1015" t="s">
        <v>437</v>
      </c>
      <c r="TLM66" s="1015" t="s">
        <v>437</v>
      </c>
      <c r="TLO66" s="1015" t="s">
        <v>437</v>
      </c>
      <c r="TLQ66" s="1015" t="s">
        <v>437</v>
      </c>
      <c r="TLS66" s="1015" t="s">
        <v>437</v>
      </c>
      <c r="TLU66" s="1015" t="s">
        <v>437</v>
      </c>
      <c r="TLW66" s="1015" t="s">
        <v>437</v>
      </c>
      <c r="TLY66" s="1015" t="s">
        <v>437</v>
      </c>
      <c r="TMA66" s="1015" t="s">
        <v>437</v>
      </c>
      <c r="TMC66" s="1015" t="s">
        <v>437</v>
      </c>
      <c r="TME66" s="1015" t="s">
        <v>437</v>
      </c>
      <c r="TMG66" s="1015" t="s">
        <v>437</v>
      </c>
      <c r="TMI66" s="1015" t="s">
        <v>437</v>
      </c>
      <c r="TMK66" s="1015" t="s">
        <v>437</v>
      </c>
      <c r="TMM66" s="1015" t="s">
        <v>437</v>
      </c>
      <c r="TMO66" s="1015" t="s">
        <v>437</v>
      </c>
      <c r="TMQ66" s="1015" t="s">
        <v>437</v>
      </c>
      <c r="TMS66" s="1015" t="s">
        <v>437</v>
      </c>
      <c r="TMU66" s="1015" t="s">
        <v>437</v>
      </c>
      <c r="TMW66" s="1015" t="s">
        <v>437</v>
      </c>
      <c r="TMY66" s="1015" t="s">
        <v>437</v>
      </c>
      <c r="TNA66" s="1015" t="s">
        <v>437</v>
      </c>
      <c r="TNC66" s="1015" t="s">
        <v>437</v>
      </c>
      <c r="TNE66" s="1015" t="s">
        <v>437</v>
      </c>
      <c r="TNG66" s="1015" t="s">
        <v>437</v>
      </c>
      <c r="TNI66" s="1015" t="s">
        <v>437</v>
      </c>
      <c r="TNK66" s="1015" t="s">
        <v>437</v>
      </c>
      <c r="TNM66" s="1015" t="s">
        <v>437</v>
      </c>
      <c r="TNO66" s="1015" t="s">
        <v>437</v>
      </c>
      <c r="TNQ66" s="1015" t="s">
        <v>437</v>
      </c>
      <c r="TNS66" s="1015" t="s">
        <v>437</v>
      </c>
      <c r="TNU66" s="1015" t="s">
        <v>437</v>
      </c>
      <c r="TNW66" s="1015" t="s">
        <v>437</v>
      </c>
      <c r="TNY66" s="1015" t="s">
        <v>437</v>
      </c>
      <c r="TOA66" s="1015" t="s">
        <v>437</v>
      </c>
      <c r="TOC66" s="1015" t="s">
        <v>437</v>
      </c>
      <c r="TOE66" s="1015" t="s">
        <v>437</v>
      </c>
      <c r="TOG66" s="1015" t="s">
        <v>437</v>
      </c>
      <c r="TOI66" s="1015" t="s">
        <v>437</v>
      </c>
      <c r="TOK66" s="1015" t="s">
        <v>437</v>
      </c>
      <c r="TOM66" s="1015" t="s">
        <v>437</v>
      </c>
      <c r="TOO66" s="1015" t="s">
        <v>437</v>
      </c>
      <c r="TOQ66" s="1015" t="s">
        <v>437</v>
      </c>
      <c r="TOS66" s="1015" t="s">
        <v>437</v>
      </c>
      <c r="TOU66" s="1015" t="s">
        <v>437</v>
      </c>
      <c r="TOW66" s="1015" t="s">
        <v>437</v>
      </c>
      <c r="TOY66" s="1015" t="s">
        <v>437</v>
      </c>
      <c r="TPA66" s="1015" t="s">
        <v>437</v>
      </c>
      <c r="TPC66" s="1015" t="s">
        <v>437</v>
      </c>
      <c r="TPE66" s="1015" t="s">
        <v>437</v>
      </c>
      <c r="TPG66" s="1015" t="s">
        <v>437</v>
      </c>
      <c r="TPI66" s="1015" t="s">
        <v>437</v>
      </c>
      <c r="TPK66" s="1015" t="s">
        <v>437</v>
      </c>
      <c r="TPM66" s="1015" t="s">
        <v>437</v>
      </c>
      <c r="TPO66" s="1015" t="s">
        <v>437</v>
      </c>
      <c r="TPQ66" s="1015" t="s">
        <v>437</v>
      </c>
      <c r="TPS66" s="1015" t="s">
        <v>437</v>
      </c>
      <c r="TPU66" s="1015" t="s">
        <v>437</v>
      </c>
      <c r="TPW66" s="1015" t="s">
        <v>437</v>
      </c>
      <c r="TPY66" s="1015" t="s">
        <v>437</v>
      </c>
      <c r="TQA66" s="1015" t="s">
        <v>437</v>
      </c>
      <c r="TQC66" s="1015" t="s">
        <v>437</v>
      </c>
      <c r="TQE66" s="1015" t="s">
        <v>437</v>
      </c>
      <c r="TQG66" s="1015" t="s">
        <v>437</v>
      </c>
      <c r="TQI66" s="1015" t="s">
        <v>437</v>
      </c>
      <c r="TQK66" s="1015" t="s">
        <v>437</v>
      </c>
      <c r="TQM66" s="1015" t="s">
        <v>437</v>
      </c>
      <c r="TQO66" s="1015" t="s">
        <v>437</v>
      </c>
      <c r="TQQ66" s="1015" t="s">
        <v>437</v>
      </c>
      <c r="TQS66" s="1015" t="s">
        <v>437</v>
      </c>
      <c r="TQU66" s="1015" t="s">
        <v>437</v>
      </c>
      <c r="TQW66" s="1015" t="s">
        <v>437</v>
      </c>
      <c r="TQY66" s="1015" t="s">
        <v>437</v>
      </c>
      <c r="TRA66" s="1015" t="s">
        <v>437</v>
      </c>
      <c r="TRC66" s="1015" t="s">
        <v>437</v>
      </c>
      <c r="TRE66" s="1015" t="s">
        <v>437</v>
      </c>
      <c r="TRG66" s="1015" t="s">
        <v>437</v>
      </c>
      <c r="TRI66" s="1015" t="s">
        <v>437</v>
      </c>
      <c r="TRK66" s="1015" t="s">
        <v>437</v>
      </c>
      <c r="TRM66" s="1015" t="s">
        <v>437</v>
      </c>
      <c r="TRO66" s="1015" t="s">
        <v>437</v>
      </c>
      <c r="TRQ66" s="1015" t="s">
        <v>437</v>
      </c>
      <c r="TRS66" s="1015" t="s">
        <v>437</v>
      </c>
      <c r="TRU66" s="1015" t="s">
        <v>437</v>
      </c>
      <c r="TRW66" s="1015" t="s">
        <v>437</v>
      </c>
      <c r="TRY66" s="1015" t="s">
        <v>437</v>
      </c>
      <c r="TSA66" s="1015" t="s">
        <v>437</v>
      </c>
      <c r="TSC66" s="1015" t="s">
        <v>437</v>
      </c>
      <c r="TSE66" s="1015" t="s">
        <v>437</v>
      </c>
      <c r="TSG66" s="1015" t="s">
        <v>437</v>
      </c>
      <c r="TSI66" s="1015" t="s">
        <v>437</v>
      </c>
      <c r="TSK66" s="1015" t="s">
        <v>437</v>
      </c>
      <c r="TSM66" s="1015" t="s">
        <v>437</v>
      </c>
      <c r="TSO66" s="1015" t="s">
        <v>437</v>
      </c>
      <c r="TSQ66" s="1015" t="s">
        <v>437</v>
      </c>
      <c r="TSS66" s="1015" t="s">
        <v>437</v>
      </c>
      <c r="TSU66" s="1015" t="s">
        <v>437</v>
      </c>
      <c r="TSW66" s="1015" t="s">
        <v>437</v>
      </c>
      <c r="TSY66" s="1015" t="s">
        <v>437</v>
      </c>
      <c r="TTA66" s="1015" t="s">
        <v>437</v>
      </c>
      <c r="TTC66" s="1015" t="s">
        <v>437</v>
      </c>
      <c r="TTE66" s="1015" t="s">
        <v>437</v>
      </c>
      <c r="TTG66" s="1015" t="s">
        <v>437</v>
      </c>
      <c r="TTI66" s="1015" t="s">
        <v>437</v>
      </c>
      <c r="TTK66" s="1015" t="s">
        <v>437</v>
      </c>
      <c r="TTM66" s="1015" t="s">
        <v>437</v>
      </c>
      <c r="TTO66" s="1015" t="s">
        <v>437</v>
      </c>
      <c r="TTQ66" s="1015" t="s">
        <v>437</v>
      </c>
      <c r="TTS66" s="1015" t="s">
        <v>437</v>
      </c>
      <c r="TTU66" s="1015" t="s">
        <v>437</v>
      </c>
      <c r="TTW66" s="1015" t="s">
        <v>437</v>
      </c>
      <c r="TTY66" s="1015" t="s">
        <v>437</v>
      </c>
      <c r="TUA66" s="1015" t="s">
        <v>437</v>
      </c>
      <c r="TUC66" s="1015" t="s">
        <v>437</v>
      </c>
      <c r="TUE66" s="1015" t="s">
        <v>437</v>
      </c>
      <c r="TUG66" s="1015" t="s">
        <v>437</v>
      </c>
      <c r="TUI66" s="1015" t="s">
        <v>437</v>
      </c>
      <c r="TUK66" s="1015" t="s">
        <v>437</v>
      </c>
      <c r="TUM66" s="1015" t="s">
        <v>437</v>
      </c>
      <c r="TUO66" s="1015" t="s">
        <v>437</v>
      </c>
      <c r="TUQ66" s="1015" t="s">
        <v>437</v>
      </c>
      <c r="TUS66" s="1015" t="s">
        <v>437</v>
      </c>
      <c r="TUU66" s="1015" t="s">
        <v>437</v>
      </c>
      <c r="TUW66" s="1015" t="s">
        <v>437</v>
      </c>
      <c r="TUY66" s="1015" t="s">
        <v>437</v>
      </c>
      <c r="TVA66" s="1015" t="s">
        <v>437</v>
      </c>
      <c r="TVC66" s="1015" t="s">
        <v>437</v>
      </c>
      <c r="TVE66" s="1015" t="s">
        <v>437</v>
      </c>
      <c r="TVG66" s="1015" t="s">
        <v>437</v>
      </c>
      <c r="TVI66" s="1015" t="s">
        <v>437</v>
      </c>
      <c r="TVK66" s="1015" t="s">
        <v>437</v>
      </c>
      <c r="TVM66" s="1015" t="s">
        <v>437</v>
      </c>
      <c r="TVO66" s="1015" t="s">
        <v>437</v>
      </c>
      <c r="TVQ66" s="1015" t="s">
        <v>437</v>
      </c>
      <c r="TVS66" s="1015" t="s">
        <v>437</v>
      </c>
      <c r="TVU66" s="1015" t="s">
        <v>437</v>
      </c>
      <c r="TVW66" s="1015" t="s">
        <v>437</v>
      </c>
      <c r="TVY66" s="1015" t="s">
        <v>437</v>
      </c>
      <c r="TWA66" s="1015" t="s">
        <v>437</v>
      </c>
      <c r="TWC66" s="1015" t="s">
        <v>437</v>
      </c>
      <c r="TWE66" s="1015" t="s">
        <v>437</v>
      </c>
      <c r="TWG66" s="1015" t="s">
        <v>437</v>
      </c>
      <c r="TWI66" s="1015" t="s">
        <v>437</v>
      </c>
      <c r="TWK66" s="1015" t="s">
        <v>437</v>
      </c>
      <c r="TWM66" s="1015" t="s">
        <v>437</v>
      </c>
      <c r="TWO66" s="1015" t="s">
        <v>437</v>
      </c>
      <c r="TWQ66" s="1015" t="s">
        <v>437</v>
      </c>
      <c r="TWS66" s="1015" t="s">
        <v>437</v>
      </c>
      <c r="TWU66" s="1015" t="s">
        <v>437</v>
      </c>
      <c r="TWW66" s="1015" t="s">
        <v>437</v>
      </c>
      <c r="TWY66" s="1015" t="s">
        <v>437</v>
      </c>
      <c r="TXA66" s="1015" t="s">
        <v>437</v>
      </c>
      <c r="TXC66" s="1015" t="s">
        <v>437</v>
      </c>
      <c r="TXE66" s="1015" t="s">
        <v>437</v>
      </c>
      <c r="TXG66" s="1015" t="s">
        <v>437</v>
      </c>
      <c r="TXI66" s="1015" t="s">
        <v>437</v>
      </c>
      <c r="TXK66" s="1015" t="s">
        <v>437</v>
      </c>
      <c r="TXM66" s="1015" t="s">
        <v>437</v>
      </c>
      <c r="TXO66" s="1015" t="s">
        <v>437</v>
      </c>
      <c r="TXQ66" s="1015" t="s">
        <v>437</v>
      </c>
      <c r="TXS66" s="1015" t="s">
        <v>437</v>
      </c>
      <c r="TXU66" s="1015" t="s">
        <v>437</v>
      </c>
      <c r="TXW66" s="1015" t="s">
        <v>437</v>
      </c>
      <c r="TXY66" s="1015" t="s">
        <v>437</v>
      </c>
      <c r="TYA66" s="1015" t="s">
        <v>437</v>
      </c>
      <c r="TYC66" s="1015" t="s">
        <v>437</v>
      </c>
      <c r="TYE66" s="1015" t="s">
        <v>437</v>
      </c>
      <c r="TYG66" s="1015" t="s">
        <v>437</v>
      </c>
      <c r="TYI66" s="1015" t="s">
        <v>437</v>
      </c>
      <c r="TYK66" s="1015" t="s">
        <v>437</v>
      </c>
      <c r="TYM66" s="1015" t="s">
        <v>437</v>
      </c>
      <c r="TYO66" s="1015" t="s">
        <v>437</v>
      </c>
      <c r="TYQ66" s="1015" t="s">
        <v>437</v>
      </c>
      <c r="TYS66" s="1015" t="s">
        <v>437</v>
      </c>
      <c r="TYU66" s="1015" t="s">
        <v>437</v>
      </c>
      <c r="TYW66" s="1015" t="s">
        <v>437</v>
      </c>
      <c r="TYY66" s="1015" t="s">
        <v>437</v>
      </c>
      <c r="TZA66" s="1015" t="s">
        <v>437</v>
      </c>
      <c r="TZC66" s="1015" t="s">
        <v>437</v>
      </c>
      <c r="TZE66" s="1015" t="s">
        <v>437</v>
      </c>
      <c r="TZG66" s="1015" t="s">
        <v>437</v>
      </c>
      <c r="TZI66" s="1015" t="s">
        <v>437</v>
      </c>
      <c r="TZK66" s="1015" t="s">
        <v>437</v>
      </c>
      <c r="TZM66" s="1015" t="s">
        <v>437</v>
      </c>
      <c r="TZO66" s="1015" t="s">
        <v>437</v>
      </c>
      <c r="TZQ66" s="1015" t="s">
        <v>437</v>
      </c>
      <c r="TZS66" s="1015" t="s">
        <v>437</v>
      </c>
      <c r="TZU66" s="1015" t="s">
        <v>437</v>
      </c>
      <c r="TZW66" s="1015" t="s">
        <v>437</v>
      </c>
      <c r="TZY66" s="1015" t="s">
        <v>437</v>
      </c>
      <c r="UAA66" s="1015" t="s">
        <v>437</v>
      </c>
      <c r="UAC66" s="1015" t="s">
        <v>437</v>
      </c>
      <c r="UAE66" s="1015" t="s">
        <v>437</v>
      </c>
      <c r="UAG66" s="1015" t="s">
        <v>437</v>
      </c>
      <c r="UAI66" s="1015" t="s">
        <v>437</v>
      </c>
      <c r="UAK66" s="1015" t="s">
        <v>437</v>
      </c>
      <c r="UAM66" s="1015" t="s">
        <v>437</v>
      </c>
      <c r="UAO66" s="1015" t="s">
        <v>437</v>
      </c>
      <c r="UAQ66" s="1015" t="s">
        <v>437</v>
      </c>
      <c r="UAS66" s="1015" t="s">
        <v>437</v>
      </c>
      <c r="UAU66" s="1015" t="s">
        <v>437</v>
      </c>
      <c r="UAW66" s="1015" t="s">
        <v>437</v>
      </c>
      <c r="UAY66" s="1015" t="s">
        <v>437</v>
      </c>
      <c r="UBA66" s="1015" t="s">
        <v>437</v>
      </c>
      <c r="UBC66" s="1015" t="s">
        <v>437</v>
      </c>
      <c r="UBE66" s="1015" t="s">
        <v>437</v>
      </c>
      <c r="UBG66" s="1015" t="s">
        <v>437</v>
      </c>
      <c r="UBI66" s="1015" t="s">
        <v>437</v>
      </c>
      <c r="UBK66" s="1015" t="s">
        <v>437</v>
      </c>
      <c r="UBM66" s="1015" t="s">
        <v>437</v>
      </c>
      <c r="UBO66" s="1015" t="s">
        <v>437</v>
      </c>
      <c r="UBQ66" s="1015" t="s">
        <v>437</v>
      </c>
      <c r="UBS66" s="1015" t="s">
        <v>437</v>
      </c>
      <c r="UBU66" s="1015" t="s">
        <v>437</v>
      </c>
      <c r="UBW66" s="1015" t="s">
        <v>437</v>
      </c>
      <c r="UBY66" s="1015" t="s">
        <v>437</v>
      </c>
      <c r="UCA66" s="1015" t="s">
        <v>437</v>
      </c>
      <c r="UCC66" s="1015" t="s">
        <v>437</v>
      </c>
      <c r="UCE66" s="1015" t="s">
        <v>437</v>
      </c>
      <c r="UCG66" s="1015" t="s">
        <v>437</v>
      </c>
      <c r="UCI66" s="1015" t="s">
        <v>437</v>
      </c>
      <c r="UCK66" s="1015" t="s">
        <v>437</v>
      </c>
      <c r="UCM66" s="1015" t="s">
        <v>437</v>
      </c>
      <c r="UCO66" s="1015" t="s">
        <v>437</v>
      </c>
      <c r="UCQ66" s="1015" t="s">
        <v>437</v>
      </c>
      <c r="UCS66" s="1015" t="s">
        <v>437</v>
      </c>
      <c r="UCU66" s="1015" t="s">
        <v>437</v>
      </c>
      <c r="UCW66" s="1015" t="s">
        <v>437</v>
      </c>
      <c r="UCY66" s="1015" t="s">
        <v>437</v>
      </c>
      <c r="UDA66" s="1015" t="s">
        <v>437</v>
      </c>
      <c r="UDC66" s="1015" t="s">
        <v>437</v>
      </c>
      <c r="UDE66" s="1015" t="s">
        <v>437</v>
      </c>
      <c r="UDG66" s="1015" t="s">
        <v>437</v>
      </c>
      <c r="UDI66" s="1015" t="s">
        <v>437</v>
      </c>
      <c r="UDK66" s="1015" t="s">
        <v>437</v>
      </c>
      <c r="UDM66" s="1015" t="s">
        <v>437</v>
      </c>
      <c r="UDO66" s="1015" t="s">
        <v>437</v>
      </c>
      <c r="UDQ66" s="1015" t="s">
        <v>437</v>
      </c>
      <c r="UDS66" s="1015" t="s">
        <v>437</v>
      </c>
      <c r="UDU66" s="1015" t="s">
        <v>437</v>
      </c>
      <c r="UDW66" s="1015" t="s">
        <v>437</v>
      </c>
      <c r="UDY66" s="1015" t="s">
        <v>437</v>
      </c>
      <c r="UEA66" s="1015" t="s">
        <v>437</v>
      </c>
      <c r="UEC66" s="1015" t="s">
        <v>437</v>
      </c>
      <c r="UEE66" s="1015" t="s">
        <v>437</v>
      </c>
      <c r="UEG66" s="1015" t="s">
        <v>437</v>
      </c>
      <c r="UEI66" s="1015" t="s">
        <v>437</v>
      </c>
      <c r="UEK66" s="1015" t="s">
        <v>437</v>
      </c>
      <c r="UEM66" s="1015" t="s">
        <v>437</v>
      </c>
      <c r="UEO66" s="1015" t="s">
        <v>437</v>
      </c>
      <c r="UEQ66" s="1015" t="s">
        <v>437</v>
      </c>
      <c r="UES66" s="1015" t="s">
        <v>437</v>
      </c>
      <c r="UEU66" s="1015" t="s">
        <v>437</v>
      </c>
      <c r="UEW66" s="1015" t="s">
        <v>437</v>
      </c>
      <c r="UEY66" s="1015" t="s">
        <v>437</v>
      </c>
      <c r="UFA66" s="1015" t="s">
        <v>437</v>
      </c>
      <c r="UFC66" s="1015" t="s">
        <v>437</v>
      </c>
      <c r="UFE66" s="1015" t="s">
        <v>437</v>
      </c>
      <c r="UFG66" s="1015" t="s">
        <v>437</v>
      </c>
      <c r="UFI66" s="1015" t="s">
        <v>437</v>
      </c>
      <c r="UFK66" s="1015" t="s">
        <v>437</v>
      </c>
      <c r="UFM66" s="1015" t="s">
        <v>437</v>
      </c>
      <c r="UFO66" s="1015" t="s">
        <v>437</v>
      </c>
      <c r="UFQ66" s="1015" t="s">
        <v>437</v>
      </c>
      <c r="UFS66" s="1015" t="s">
        <v>437</v>
      </c>
      <c r="UFU66" s="1015" t="s">
        <v>437</v>
      </c>
      <c r="UFW66" s="1015" t="s">
        <v>437</v>
      </c>
      <c r="UFY66" s="1015" t="s">
        <v>437</v>
      </c>
      <c r="UGA66" s="1015" t="s">
        <v>437</v>
      </c>
      <c r="UGC66" s="1015" t="s">
        <v>437</v>
      </c>
      <c r="UGE66" s="1015" t="s">
        <v>437</v>
      </c>
      <c r="UGG66" s="1015" t="s">
        <v>437</v>
      </c>
      <c r="UGI66" s="1015" t="s">
        <v>437</v>
      </c>
      <c r="UGK66" s="1015" t="s">
        <v>437</v>
      </c>
      <c r="UGM66" s="1015" t="s">
        <v>437</v>
      </c>
      <c r="UGO66" s="1015" t="s">
        <v>437</v>
      </c>
      <c r="UGQ66" s="1015" t="s">
        <v>437</v>
      </c>
      <c r="UGS66" s="1015" t="s">
        <v>437</v>
      </c>
      <c r="UGU66" s="1015" t="s">
        <v>437</v>
      </c>
      <c r="UGW66" s="1015" t="s">
        <v>437</v>
      </c>
      <c r="UGY66" s="1015" t="s">
        <v>437</v>
      </c>
      <c r="UHA66" s="1015" t="s">
        <v>437</v>
      </c>
      <c r="UHC66" s="1015" t="s">
        <v>437</v>
      </c>
      <c r="UHE66" s="1015" t="s">
        <v>437</v>
      </c>
      <c r="UHG66" s="1015" t="s">
        <v>437</v>
      </c>
      <c r="UHI66" s="1015" t="s">
        <v>437</v>
      </c>
      <c r="UHK66" s="1015" t="s">
        <v>437</v>
      </c>
      <c r="UHM66" s="1015" t="s">
        <v>437</v>
      </c>
      <c r="UHO66" s="1015" t="s">
        <v>437</v>
      </c>
      <c r="UHQ66" s="1015" t="s">
        <v>437</v>
      </c>
      <c r="UHS66" s="1015" t="s">
        <v>437</v>
      </c>
      <c r="UHU66" s="1015" t="s">
        <v>437</v>
      </c>
      <c r="UHW66" s="1015" t="s">
        <v>437</v>
      </c>
      <c r="UHY66" s="1015" t="s">
        <v>437</v>
      </c>
      <c r="UIA66" s="1015" t="s">
        <v>437</v>
      </c>
      <c r="UIC66" s="1015" t="s">
        <v>437</v>
      </c>
      <c r="UIE66" s="1015" t="s">
        <v>437</v>
      </c>
      <c r="UIG66" s="1015" t="s">
        <v>437</v>
      </c>
      <c r="UII66" s="1015" t="s">
        <v>437</v>
      </c>
      <c r="UIK66" s="1015" t="s">
        <v>437</v>
      </c>
      <c r="UIM66" s="1015" t="s">
        <v>437</v>
      </c>
      <c r="UIO66" s="1015" t="s">
        <v>437</v>
      </c>
      <c r="UIQ66" s="1015" t="s">
        <v>437</v>
      </c>
      <c r="UIS66" s="1015" t="s">
        <v>437</v>
      </c>
      <c r="UIU66" s="1015" t="s">
        <v>437</v>
      </c>
      <c r="UIW66" s="1015" t="s">
        <v>437</v>
      </c>
      <c r="UIY66" s="1015" t="s">
        <v>437</v>
      </c>
      <c r="UJA66" s="1015" t="s">
        <v>437</v>
      </c>
      <c r="UJC66" s="1015" t="s">
        <v>437</v>
      </c>
      <c r="UJE66" s="1015" t="s">
        <v>437</v>
      </c>
      <c r="UJG66" s="1015" t="s">
        <v>437</v>
      </c>
      <c r="UJI66" s="1015" t="s">
        <v>437</v>
      </c>
      <c r="UJK66" s="1015" t="s">
        <v>437</v>
      </c>
      <c r="UJM66" s="1015" t="s">
        <v>437</v>
      </c>
      <c r="UJO66" s="1015" t="s">
        <v>437</v>
      </c>
      <c r="UJQ66" s="1015" t="s">
        <v>437</v>
      </c>
      <c r="UJS66" s="1015" t="s">
        <v>437</v>
      </c>
      <c r="UJU66" s="1015" t="s">
        <v>437</v>
      </c>
      <c r="UJW66" s="1015" t="s">
        <v>437</v>
      </c>
      <c r="UJY66" s="1015" t="s">
        <v>437</v>
      </c>
      <c r="UKA66" s="1015" t="s">
        <v>437</v>
      </c>
      <c r="UKC66" s="1015" t="s">
        <v>437</v>
      </c>
      <c r="UKE66" s="1015" t="s">
        <v>437</v>
      </c>
      <c r="UKG66" s="1015" t="s">
        <v>437</v>
      </c>
      <c r="UKI66" s="1015" t="s">
        <v>437</v>
      </c>
      <c r="UKK66" s="1015" t="s">
        <v>437</v>
      </c>
      <c r="UKM66" s="1015" t="s">
        <v>437</v>
      </c>
      <c r="UKO66" s="1015" t="s">
        <v>437</v>
      </c>
      <c r="UKQ66" s="1015" t="s">
        <v>437</v>
      </c>
      <c r="UKS66" s="1015" t="s">
        <v>437</v>
      </c>
      <c r="UKU66" s="1015" t="s">
        <v>437</v>
      </c>
      <c r="UKW66" s="1015" t="s">
        <v>437</v>
      </c>
      <c r="UKY66" s="1015" t="s">
        <v>437</v>
      </c>
      <c r="ULA66" s="1015" t="s">
        <v>437</v>
      </c>
      <c r="ULC66" s="1015" t="s">
        <v>437</v>
      </c>
      <c r="ULE66" s="1015" t="s">
        <v>437</v>
      </c>
      <c r="ULG66" s="1015" t="s">
        <v>437</v>
      </c>
      <c r="ULI66" s="1015" t="s">
        <v>437</v>
      </c>
      <c r="ULK66" s="1015" t="s">
        <v>437</v>
      </c>
      <c r="ULM66" s="1015" t="s">
        <v>437</v>
      </c>
      <c r="ULO66" s="1015" t="s">
        <v>437</v>
      </c>
      <c r="ULQ66" s="1015" t="s">
        <v>437</v>
      </c>
      <c r="ULS66" s="1015" t="s">
        <v>437</v>
      </c>
      <c r="ULU66" s="1015" t="s">
        <v>437</v>
      </c>
      <c r="ULW66" s="1015" t="s">
        <v>437</v>
      </c>
      <c r="ULY66" s="1015" t="s">
        <v>437</v>
      </c>
      <c r="UMA66" s="1015" t="s">
        <v>437</v>
      </c>
      <c r="UMC66" s="1015" t="s">
        <v>437</v>
      </c>
      <c r="UME66" s="1015" t="s">
        <v>437</v>
      </c>
      <c r="UMG66" s="1015" t="s">
        <v>437</v>
      </c>
      <c r="UMI66" s="1015" t="s">
        <v>437</v>
      </c>
      <c r="UMK66" s="1015" t="s">
        <v>437</v>
      </c>
      <c r="UMM66" s="1015" t="s">
        <v>437</v>
      </c>
      <c r="UMO66" s="1015" t="s">
        <v>437</v>
      </c>
      <c r="UMQ66" s="1015" t="s">
        <v>437</v>
      </c>
      <c r="UMS66" s="1015" t="s">
        <v>437</v>
      </c>
      <c r="UMU66" s="1015" t="s">
        <v>437</v>
      </c>
      <c r="UMW66" s="1015" t="s">
        <v>437</v>
      </c>
      <c r="UMY66" s="1015" t="s">
        <v>437</v>
      </c>
      <c r="UNA66" s="1015" t="s">
        <v>437</v>
      </c>
      <c r="UNC66" s="1015" t="s">
        <v>437</v>
      </c>
      <c r="UNE66" s="1015" t="s">
        <v>437</v>
      </c>
      <c r="UNG66" s="1015" t="s">
        <v>437</v>
      </c>
      <c r="UNI66" s="1015" t="s">
        <v>437</v>
      </c>
      <c r="UNK66" s="1015" t="s">
        <v>437</v>
      </c>
      <c r="UNM66" s="1015" t="s">
        <v>437</v>
      </c>
      <c r="UNO66" s="1015" t="s">
        <v>437</v>
      </c>
      <c r="UNQ66" s="1015" t="s">
        <v>437</v>
      </c>
      <c r="UNS66" s="1015" t="s">
        <v>437</v>
      </c>
      <c r="UNU66" s="1015" t="s">
        <v>437</v>
      </c>
      <c r="UNW66" s="1015" t="s">
        <v>437</v>
      </c>
      <c r="UNY66" s="1015" t="s">
        <v>437</v>
      </c>
      <c r="UOA66" s="1015" t="s">
        <v>437</v>
      </c>
      <c r="UOC66" s="1015" t="s">
        <v>437</v>
      </c>
      <c r="UOE66" s="1015" t="s">
        <v>437</v>
      </c>
      <c r="UOG66" s="1015" t="s">
        <v>437</v>
      </c>
      <c r="UOI66" s="1015" t="s">
        <v>437</v>
      </c>
      <c r="UOK66" s="1015" t="s">
        <v>437</v>
      </c>
      <c r="UOM66" s="1015" t="s">
        <v>437</v>
      </c>
      <c r="UOO66" s="1015" t="s">
        <v>437</v>
      </c>
      <c r="UOQ66" s="1015" t="s">
        <v>437</v>
      </c>
      <c r="UOS66" s="1015" t="s">
        <v>437</v>
      </c>
      <c r="UOU66" s="1015" t="s">
        <v>437</v>
      </c>
      <c r="UOW66" s="1015" t="s">
        <v>437</v>
      </c>
      <c r="UOY66" s="1015" t="s">
        <v>437</v>
      </c>
      <c r="UPA66" s="1015" t="s">
        <v>437</v>
      </c>
      <c r="UPC66" s="1015" t="s">
        <v>437</v>
      </c>
      <c r="UPE66" s="1015" t="s">
        <v>437</v>
      </c>
      <c r="UPG66" s="1015" t="s">
        <v>437</v>
      </c>
      <c r="UPI66" s="1015" t="s">
        <v>437</v>
      </c>
      <c r="UPK66" s="1015" t="s">
        <v>437</v>
      </c>
      <c r="UPM66" s="1015" t="s">
        <v>437</v>
      </c>
      <c r="UPO66" s="1015" t="s">
        <v>437</v>
      </c>
      <c r="UPQ66" s="1015" t="s">
        <v>437</v>
      </c>
      <c r="UPS66" s="1015" t="s">
        <v>437</v>
      </c>
      <c r="UPU66" s="1015" t="s">
        <v>437</v>
      </c>
      <c r="UPW66" s="1015" t="s">
        <v>437</v>
      </c>
      <c r="UPY66" s="1015" t="s">
        <v>437</v>
      </c>
      <c r="UQA66" s="1015" t="s">
        <v>437</v>
      </c>
      <c r="UQC66" s="1015" t="s">
        <v>437</v>
      </c>
      <c r="UQE66" s="1015" t="s">
        <v>437</v>
      </c>
      <c r="UQG66" s="1015" t="s">
        <v>437</v>
      </c>
      <c r="UQI66" s="1015" t="s">
        <v>437</v>
      </c>
      <c r="UQK66" s="1015" t="s">
        <v>437</v>
      </c>
      <c r="UQM66" s="1015" t="s">
        <v>437</v>
      </c>
      <c r="UQO66" s="1015" t="s">
        <v>437</v>
      </c>
      <c r="UQQ66" s="1015" t="s">
        <v>437</v>
      </c>
      <c r="UQS66" s="1015" t="s">
        <v>437</v>
      </c>
      <c r="UQU66" s="1015" t="s">
        <v>437</v>
      </c>
      <c r="UQW66" s="1015" t="s">
        <v>437</v>
      </c>
      <c r="UQY66" s="1015" t="s">
        <v>437</v>
      </c>
      <c r="URA66" s="1015" t="s">
        <v>437</v>
      </c>
      <c r="URC66" s="1015" t="s">
        <v>437</v>
      </c>
      <c r="URE66" s="1015" t="s">
        <v>437</v>
      </c>
      <c r="URG66" s="1015" t="s">
        <v>437</v>
      </c>
      <c r="URI66" s="1015" t="s">
        <v>437</v>
      </c>
      <c r="URK66" s="1015" t="s">
        <v>437</v>
      </c>
      <c r="URM66" s="1015" t="s">
        <v>437</v>
      </c>
      <c r="URO66" s="1015" t="s">
        <v>437</v>
      </c>
      <c r="URQ66" s="1015" t="s">
        <v>437</v>
      </c>
      <c r="URS66" s="1015" t="s">
        <v>437</v>
      </c>
      <c r="URU66" s="1015" t="s">
        <v>437</v>
      </c>
      <c r="URW66" s="1015" t="s">
        <v>437</v>
      </c>
      <c r="URY66" s="1015" t="s">
        <v>437</v>
      </c>
      <c r="USA66" s="1015" t="s">
        <v>437</v>
      </c>
      <c r="USC66" s="1015" t="s">
        <v>437</v>
      </c>
      <c r="USE66" s="1015" t="s">
        <v>437</v>
      </c>
      <c r="USG66" s="1015" t="s">
        <v>437</v>
      </c>
      <c r="USI66" s="1015" t="s">
        <v>437</v>
      </c>
      <c r="USK66" s="1015" t="s">
        <v>437</v>
      </c>
      <c r="USM66" s="1015" t="s">
        <v>437</v>
      </c>
      <c r="USO66" s="1015" t="s">
        <v>437</v>
      </c>
      <c r="USQ66" s="1015" t="s">
        <v>437</v>
      </c>
      <c r="USS66" s="1015" t="s">
        <v>437</v>
      </c>
      <c r="USU66" s="1015" t="s">
        <v>437</v>
      </c>
      <c r="USW66" s="1015" t="s">
        <v>437</v>
      </c>
      <c r="USY66" s="1015" t="s">
        <v>437</v>
      </c>
      <c r="UTA66" s="1015" t="s">
        <v>437</v>
      </c>
      <c r="UTC66" s="1015" t="s">
        <v>437</v>
      </c>
      <c r="UTE66" s="1015" t="s">
        <v>437</v>
      </c>
      <c r="UTG66" s="1015" t="s">
        <v>437</v>
      </c>
      <c r="UTI66" s="1015" t="s">
        <v>437</v>
      </c>
      <c r="UTK66" s="1015" t="s">
        <v>437</v>
      </c>
      <c r="UTM66" s="1015" t="s">
        <v>437</v>
      </c>
      <c r="UTO66" s="1015" t="s">
        <v>437</v>
      </c>
      <c r="UTQ66" s="1015" t="s">
        <v>437</v>
      </c>
      <c r="UTS66" s="1015" t="s">
        <v>437</v>
      </c>
      <c r="UTU66" s="1015" t="s">
        <v>437</v>
      </c>
      <c r="UTW66" s="1015" t="s">
        <v>437</v>
      </c>
      <c r="UTY66" s="1015" t="s">
        <v>437</v>
      </c>
      <c r="UUA66" s="1015" t="s">
        <v>437</v>
      </c>
      <c r="UUC66" s="1015" t="s">
        <v>437</v>
      </c>
      <c r="UUE66" s="1015" t="s">
        <v>437</v>
      </c>
      <c r="UUG66" s="1015" t="s">
        <v>437</v>
      </c>
      <c r="UUI66" s="1015" t="s">
        <v>437</v>
      </c>
      <c r="UUK66" s="1015" t="s">
        <v>437</v>
      </c>
      <c r="UUM66" s="1015" t="s">
        <v>437</v>
      </c>
      <c r="UUO66" s="1015" t="s">
        <v>437</v>
      </c>
      <c r="UUQ66" s="1015" t="s">
        <v>437</v>
      </c>
      <c r="UUS66" s="1015" t="s">
        <v>437</v>
      </c>
      <c r="UUU66" s="1015" t="s">
        <v>437</v>
      </c>
      <c r="UUW66" s="1015" t="s">
        <v>437</v>
      </c>
      <c r="UUY66" s="1015" t="s">
        <v>437</v>
      </c>
      <c r="UVA66" s="1015" t="s">
        <v>437</v>
      </c>
      <c r="UVC66" s="1015" t="s">
        <v>437</v>
      </c>
      <c r="UVE66" s="1015" t="s">
        <v>437</v>
      </c>
      <c r="UVG66" s="1015" t="s">
        <v>437</v>
      </c>
      <c r="UVI66" s="1015" t="s">
        <v>437</v>
      </c>
      <c r="UVK66" s="1015" t="s">
        <v>437</v>
      </c>
      <c r="UVM66" s="1015" t="s">
        <v>437</v>
      </c>
      <c r="UVO66" s="1015" t="s">
        <v>437</v>
      </c>
      <c r="UVQ66" s="1015" t="s">
        <v>437</v>
      </c>
      <c r="UVS66" s="1015" t="s">
        <v>437</v>
      </c>
      <c r="UVU66" s="1015" t="s">
        <v>437</v>
      </c>
      <c r="UVW66" s="1015" t="s">
        <v>437</v>
      </c>
      <c r="UVY66" s="1015" t="s">
        <v>437</v>
      </c>
      <c r="UWA66" s="1015" t="s">
        <v>437</v>
      </c>
      <c r="UWC66" s="1015" t="s">
        <v>437</v>
      </c>
      <c r="UWE66" s="1015" t="s">
        <v>437</v>
      </c>
      <c r="UWG66" s="1015" t="s">
        <v>437</v>
      </c>
      <c r="UWI66" s="1015" t="s">
        <v>437</v>
      </c>
      <c r="UWK66" s="1015" t="s">
        <v>437</v>
      </c>
      <c r="UWM66" s="1015" t="s">
        <v>437</v>
      </c>
      <c r="UWO66" s="1015" t="s">
        <v>437</v>
      </c>
      <c r="UWQ66" s="1015" t="s">
        <v>437</v>
      </c>
      <c r="UWS66" s="1015" t="s">
        <v>437</v>
      </c>
      <c r="UWU66" s="1015" t="s">
        <v>437</v>
      </c>
      <c r="UWW66" s="1015" t="s">
        <v>437</v>
      </c>
      <c r="UWY66" s="1015" t="s">
        <v>437</v>
      </c>
      <c r="UXA66" s="1015" t="s">
        <v>437</v>
      </c>
      <c r="UXC66" s="1015" t="s">
        <v>437</v>
      </c>
      <c r="UXE66" s="1015" t="s">
        <v>437</v>
      </c>
      <c r="UXG66" s="1015" t="s">
        <v>437</v>
      </c>
      <c r="UXI66" s="1015" t="s">
        <v>437</v>
      </c>
      <c r="UXK66" s="1015" t="s">
        <v>437</v>
      </c>
      <c r="UXM66" s="1015" t="s">
        <v>437</v>
      </c>
      <c r="UXO66" s="1015" t="s">
        <v>437</v>
      </c>
      <c r="UXQ66" s="1015" t="s">
        <v>437</v>
      </c>
      <c r="UXS66" s="1015" t="s">
        <v>437</v>
      </c>
      <c r="UXU66" s="1015" t="s">
        <v>437</v>
      </c>
      <c r="UXW66" s="1015" t="s">
        <v>437</v>
      </c>
      <c r="UXY66" s="1015" t="s">
        <v>437</v>
      </c>
      <c r="UYA66" s="1015" t="s">
        <v>437</v>
      </c>
      <c r="UYC66" s="1015" t="s">
        <v>437</v>
      </c>
      <c r="UYE66" s="1015" t="s">
        <v>437</v>
      </c>
      <c r="UYG66" s="1015" t="s">
        <v>437</v>
      </c>
      <c r="UYI66" s="1015" t="s">
        <v>437</v>
      </c>
      <c r="UYK66" s="1015" t="s">
        <v>437</v>
      </c>
      <c r="UYM66" s="1015" t="s">
        <v>437</v>
      </c>
      <c r="UYO66" s="1015" t="s">
        <v>437</v>
      </c>
      <c r="UYQ66" s="1015" t="s">
        <v>437</v>
      </c>
      <c r="UYS66" s="1015" t="s">
        <v>437</v>
      </c>
      <c r="UYU66" s="1015" t="s">
        <v>437</v>
      </c>
      <c r="UYW66" s="1015" t="s">
        <v>437</v>
      </c>
      <c r="UYY66" s="1015" t="s">
        <v>437</v>
      </c>
      <c r="UZA66" s="1015" t="s">
        <v>437</v>
      </c>
      <c r="UZC66" s="1015" t="s">
        <v>437</v>
      </c>
      <c r="UZE66" s="1015" t="s">
        <v>437</v>
      </c>
      <c r="UZG66" s="1015" t="s">
        <v>437</v>
      </c>
      <c r="UZI66" s="1015" t="s">
        <v>437</v>
      </c>
      <c r="UZK66" s="1015" t="s">
        <v>437</v>
      </c>
      <c r="UZM66" s="1015" t="s">
        <v>437</v>
      </c>
      <c r="UZO66" s="1015" t="s">
        <v>437</v>
      </c>
      <c r="UZQ66" s="1015" t="s">
        <v>437</v>
      </c>
      <c r="UZS66" s="1015" t="s">
        <v>437</v>
      </c>
      <c r="UZU66" s="1015" t="s">
        <v>437</v>
      </c>
      <c r="UZW66" s="1015" t="s">
        <v>437</v>
      </c>
      <c r="UZY66" s="1015" t="s">
        <v>437</v>
      </c>
      <c r="VAA66" s="1015" t="s">
        <v>437</v>
      </c>
      <c r="VAC66" s="1015" t="s">
        <v>437</v>
      </c>
      <c r="VAE66" s="1015" t="s">
        <v>437</v>
      </c>
      <c r="VAG66" s="1015" t="s">
        <v>437</v>
      </c>
      <c r="VAI66" s="1015" t="s">
        <v>437</v>
      </c>
      <c r="VAK66" s="1015" t="s">
        <v>437</v>
      </c>
      <c r="VAM66" s="1015" t="s">
        <v>437</v>
      </c>
      <c r="VAO66" s="1015" t="s">
        <v>437</v>
      </c>
      <c r="VAQ66" s="1015" t="s">
        <v>437</v>
      </c>
      <c r="VAS66" s="1015" t="s">
        <v>437</v>
      </c>
      <c r="VAU66" s="1015" t="s">
        <v>437</v>
      </c>
      <c r="VAW66" s="1015" t="s">
        <v>437</v>
      </c>
      <c r="VAY66" s="1015" t="s">
        <v>437</v>
      </c>
      <c r="VBA66" s="1015" t="s">
        <v>437</v>
      </c>
      <c r="VBC66" s="1015" t="s">
        <v>437</v>
      </c>
      <c r="VBE66" s="1015" t="s">
        <v>437</v>
      </c>
      <c r="VBG66" s="1015" t="s">
        <v>437</v>
      </c>
      <c r="VBI66" s="1015" t="s">
        <v>437</v>
      </c>
      <c r="VBK66" s="1015" t="s">
        <v>437</v>
      </c>
      <c r="VBM66" s="1015" t="s">
        <v>437</v>
      </c>
      <c r="VBO66" s="1015" t="s">
        <v>437</v>
      </c>
      <c r="VBQ66" s="1015" t="s">
        <v>437</v>
      </c>
      <c r="VBS66" s="1015" t="s">
        <v>437</v>
      </c>
      <c r="VBU66" s="1015" t="s">
        <v>437</v>
      </c>
      <c r="VBW66" s="1015" t="s">
        <v>437</v>
      </c>
      <c r="VBY66" s="1015" t="s">
        <v>437</v>
      </c>
      <c r="VCA66" s="1015" t="s">
        <v>437</v>
      </c>
      <c r="VCC66" s="1015" t="s">
        <v>437</v>
      </c>
      <c r="VCE66" s="1015" t="s">
        <v>437</v>
      </c>
      <c r="VCG66" s="1015" t="s">
        <v>437</v>
      </c>
      <c r="VCI66" s="1015" t="s">
        <v>437</v>
      </c>
      <c r="VCK66" s="1015" t="s">
        <v>437</v>
      </c>
      <c r="VCM66" s="1015" t="s">
        <v>437</v>
      </c>
      <c r="VCO66" s="1015" t="s">
        <v>437</v>
      </c>
      <c r="VCQ66" s="1015" t="s">
        <v>437</v>
      </c>
      <c r="VCS66" s="1015" t="s">
        <v>437</v>
      </c>
      <c r="VCU66" s="1015" t="s">
        <v>437</v>
      </c>
      <c r="VCW66" s="1015" t="s">
        <v>437</v>
      </c>
      <c r="VCY66" s="1015" t="s">
        <v>437</v>
      </c>
      <c r="VDA66" s="1015" t="s">
        <v>437</v>
      </c>
      <c r="VDC66" s="1015" t="s">
        <v>437</v>
      </c>
      <c r="VDE66" s="1015" t="s">
        <v>437</v>
      </c>
      <c r="VDG66" s="1015" t="s">
        <v>437</v>
      </c>
      <c r="VDI66" s="1015" t="s">
        <v>437</v>
      </c>
      <c r="VDK66" s="1015" t="s">
        <v>437</v>
      </c>
      <c r="VDM66" s="1015" t="s">
        <v>437</v>
      </c>
      <c r="VDO66" s="1015" t="s">
        <v>437</v>
      </c>
      <c r="VDQ66" s="1015" t="s">
        <v>437</v>
      </c>
      <c r="VDS66" s="1015" t="s">
        <v>437</v>
      </c>
      <c r="VDU66" s="1015" t="s">
        <v>437</v>
      </c>
      <c r="VDW66" s="1015" t="s">
        <v>437</v>
      </c>
      <c r="VDY66" s="1015" t="s">
        <v>437</v>
      </c>
      <c r="VEA66" s="1015" t="s">
        <v>437</v>
      </c>
      <c r="VEC66" s="1015" t="s">
        <v>437</v>
      </c>
      <c r="VEE66" s="1015" t="s">
        <v>437</v>
      </c>
      <c r="VEG66" s="1015" t="s">
        <v>437</v>
      </c>
      <c r="VEI66" s="1015" t="s">
        <v>437</v>
      </c>
      <c r="VEK66" s="1015" t="s">
        <v>437</v>
      </c>
      <c r="VEM66" s="1015" t="s">
        <v>437</v>
      </c>
      <c r="VEO66" s="1015" t="s">
        <v>437</v>
      </c>
      <c r="VEQ66" s="1015" t="s">
        <v>437</v>
      </c>
      <c r="VES66" s="1015" t="s">
        <v>437</v>
      </c>
      <c r="VEU66" s="1015" t="s">
        <v>437</v>
      </c>
      <c r="VEW66" s="1015" t="s">
        <v>437</v>
      </c>
      <c r="VEY66" s="1015" t="s">
        <v>437</v>
      </c>
      <c r="VFA66" s="1015" t="s">
        <v>437</v>
      </c>
      <c r="VFC66" s="1015" t="s">
        <v>437</v>
      </c>
      <c r="VFE66" s="1015" t="s">
        <v>437</v>
      </c>
      <c r="VFG66" s="1015" t="s">
        <v>437</v>
      </c>
      <c r="VFI66" s="1015" t="s">
        <v>437</v>
      </c>
      <c r="VFK66" s="1015" t="s">
        <v>437</v>
      </c>
      <c r="VFM66" s="1015" t="s">
        <v>437</v>
      </c>
      <c r="VFO66" s="1015" t="s">
        <v>437</v>
      </c>
      <c r="VFQ66" s="1015" t="s">
        <v>437</v>
      </c>
      <c r="VFS66" s="1015" t="s">
        <v>437</v>
      </c>
      <c r="VFU66" s="1015" t="s">
        <v>437</v>
      </c>
      <c r="VFW66" s="1015" t="s">
        <v>437</v>
      </c>
      <c r="VFY66" s="1015" t="s">
        <v>437</v>
      </c>
      <c r="VGA66" s="1015" t="s">
        <v>437</v>
      </c>
      <c r="VGC66" s="1015" t="s">
        <v>437</v>
      </c>
      <c r="VGE66" s="1015" t="s">
        <v>437</v>
      </c>
      <c r="VGG66" s="1015" t="s">
        <v>437</v>
      </c>
      <c r="VGI66" s="1015" t="s">
        <v>437</v>
      </c>
      <c r="VGK66" s="1015" t="s">
        <v>437</v>
      </c>
      <c r="VGM66" s="1015" t="s">
        <v>437</v>
      </c>
      <c r="VGO66" s="1015" t="s">
        <v>437</v>
      </c>
      <c r="VGQ66" s="1015" t="s">
        <v>437</v>
      </c>
      <c r="VGS66" s="1015" t="s">
        <v>437</v>
      </c>
      <c r="VGU66" s="1015" t="s">
        <v>437</v>
      </c>
      <c r="VGW66" s="1015" t="s">
        <v>437</v>
      </c>
      <c r="VGY66" s="1015" t="s">
        <v>437</v>
      </c>
      <c r="VHA66" s="1015" t="s">
        <v>437</v>
      </c>
      <c r="VHC66" s="1015" t="s">
        <v>437</v>
      </c>
      <c r="VHE66" s="1015" t="s">
        <v>437</v>
      </c>
      <c r="VHG66" s="1015" t="s">
        <v>437</v>
      </c>
      <c r="VHI66" s="1015" t="s">
        <v>437</v>
      </c>
      <c r="VHK66" s="1015" t="s">
        <v>437</v>
      </c>
      <c r="VHM66" s="1015" t="s">
        <v>437</v>
      </c>
      <c r="VHO66" s="1015" t="s">
        <v>437</v>
      </c>
      <c r="VHQ66" s="1015" t="s">
        <v>437</v>
      </c>
      <c r="VHS66" s="1015" t="s">
        <v>437</v>
      </c>
      <c r="VHU66" s="1015" t="s">
        <v>437</v>
      </c>
      <c r="VHW66" s="1015" t="s">
        <v>437</v>
      </c>
      <c r="VHY66" s="1015" t="s">
        <v>437</v>
      </c>
      <c r="VIA66" s="1015" t="s">
        <v>437</v>
      </c>
      <c r="VIC66" s="1015" t="s">
        <v>437</v>
      </c>
      <c r="VIE66" s="1015" t="s">
        <v>437</v>
      </c>
      <c r="VIG66" s="1015" t="s">
        <v>437</v>
      </c>
      <c r="VII66" s="1015" t="s">
        <v>437</v>
      </c>
      <c r="VIK66" s="1015" t="s">
        <v>437</v>
      </c>
      <c r="VIM66" s="1015" t="s">
        <v>437</v>
      </c>
      <c r="VIO66" s="1015" t="s">
        <v>437</v>
      </c>
      <c r="VIQ66" s="1015" t="s">
        <v>437</v>
      </c>
      <c r="VIS66" s="1015" t="s">
        <v>437</v>
      </c>
      <c r="VIU66" s="1015" t="s">
        <v>437</v>
      </c>
      <c r="VIW66" s="1015" t="s">
        <v>437</v>
      </c>
      <c r="VIY66" s="1015" t="s">
        <v>437</v>
      </c>
      <c r="VJA66" s="1015" t="s">
        <v>437</v>
      </c>
      <c r="VJC66" s="1015" t="s">
        <v>437</v>
      </c>
      <c r="VJE66" s="1015" t="s">
        <v>437</v>
      </c>
      <c r="VJG66" s="1015" t="s">
        <v>437</v>
      </c>
      <c r="VJI66" s="1015" t="s">
        <v>437</v>
      </c>
      <c r="VJK66" s="1015" t="s">
        <v>437</v>
      </c>
      <c r="VJM66" s="1015" t="s">
        <v>437</v>
      </c>
      <c r="VJO66" s="1015" t="s">
        <v>437</v>
      </c>
      <c r="VJQ66" s="1015" t="s">
        <v>437</v>
      </c>
      <c r="VJS66" s="1015" t="s">
        <v>437</v>
      </c>
      <c r="VJU66" s="1015" t="s">
        <v>437</v>
      </c>
      <c r="VJW66" s="1015" t="s">
        <v>437</v>
      </c>
      <c r="VJY66" s="1015" t="s">
        <v>437</v>
      </c>
      <c r="VKA66" s="1015" t="s">
        <v>437</v>
      </c>
      <c r="VKC66" s="1015" t="s">
        <v>437</v>
      </c>
      <c r="VKE66" s="1015" t="s">
        <v>437</v>
      </c>
      <c r="VKG66" s="1015" t="s">
        <v>437</v>
      </c>
      <c r="VKI66" s="1015" t="s">
        <v>437</v>
      </c>
      <c r="VKK66" s="1015" t="s">
        <v>437</v>
      </c>
      <c r="VKM66" s="1015" t="s">
        <v>437</v>
      </c>
      <c r="VKO66" s="1015" t="s">
        <v>437</v>
      </c>
      <c r="VKQ66" s="1015" t="s">
        <v>437</v>
      </c>
      <c r="VKS66" s="1015" t="s">
        <v>437</v>
      </c>
      <c r="VKU66" s="1015" t="s">
        <v>437</v>
      </c>
      <c r="VKW66" s="1015" t="s">
        <v>437</v>
      </c>
      <c r="VKY66" s="1015" t="s">
        <v>437</v>
      </c>
      <c r="VLA66" s="1015" t="s">
        <v>437</v>
      </c>
      <c r="VLC66" s="1015" t="s">
        <v>437</v>
      </c>
      <c r="VLE66" s="1015" t="s">
        <v>437</v>
      </c>
      <c r="VLG66" s="1015" t="s">
        <v>437</v>
      </c>
      <c r="VLI66" s="1015" t="s">
        <v>437</v>
      </c>
      <c r="VLK66" s="1015" t="s">
        <v>437</v>
      </c>
      <c r="VLM66" s="1015" t="s">
        <v>437</v>
      </c>
      <c r="VLO66" s="1015" t="s">
        <v>437</v>
      </c>
      <c r="VLQ66" s="1015" t="s">
        <v>437</v>
      </c>
      <c r="VLS66" s="1015" t="s">
        <v>437</v>
      </c>
      <c r="VLU66" s="1015" t="s">
        <v>437</v>
      </c>
      <c r="VLW66" s="1015" t="s">
        <v>437</v>
      </c>
      <c r="VLY66" s="1015" t="s">
        <v>437</v>
      </c>
      <c r="VMA66" s="1015" t="s">
        <v>437</v>
      </c>
      <c r="VMC66" s="1015" t="s">
        <v>437</v>
      </c>
      <c r="VME66" s="1015" t="s">
        <v>437</v>
      </c>
      <c r="VMG66" s="1015" t="s">
        <v>437</v>
      </c>
      <c r="VMI66" s="1015" t="s">
        <v>437</v>
      </c>
      <c r="VMK66" s="1015" t="s">
        <v>437</v>
      </c>
      <c r="VMM66" s="1015" t="s">
        <v>437</v>
      </c>
      <c r="VMO66" s="1015" t="s">
        <v>437</v>
      </c>
      <c r="VMQ66" s="1015" t="s">
        <v>437</v>
      </c>
      <c r="VMS66" s="1015" t="s">
        <v>437</v>
      </c>
      <c r="VMU66" s="1015" t="s">
        <v>437</v>
      </c>
      <c r="VMW66" s="1015" t="s">
        <v>437</v>
      </c>
      <c r="VMY66" s="1015" t="s">
        <v>437</v>
      </c>
      <c r="VNA66" s="1015" t="s">
        <v>437</v>
      </c>
      <c r="VNC66" s="1015" t="s">
        <v>437</v>
      </c>
      <c r="VNE66" s="1015" t="s">
        <v>437</v>
      </c>
      <c r="VNG66" s="1015" t="s">
        <v>437</v>
      </c>
      <c r="VNI66" s="1015" t="s">
        <v>437</v>
      </c>
      <c r="VNK66" s="1015" t="s">
        <v>437</v>
      </c>
      <c r="VNM66" s="1015" t="s">
        <v>437</v>
      </c>
      <c r="VNO66" s="1015" t="s">
        <v>437</v>
      </c>
      <c r="VNQ66" s="1015" t="s">
        <v>437</v>
      </c>
      <c r="VNS66" s="1015" t="s">
        <v>437</v>
      </c>
      <c r="VNU66" s="1015" t="s">
        <v>437</v>
      </c>
      <c r="VNW66" s="1015" t="s">
        <v>437</v>
      </c>
      <c r="VNY66" s="1015" t="s">
        <v>437</v>
      </c>
      <c r="VOA66" s="1015" t="s">
        <v>437</v>
      </c>
      <c r="VOC66" s="1015" t="s">
        <v>437</v>
      </c>
      <c r="VOE66" s="1015" t="s">
        <v>437</v>
      </c>
      <c r="VOG66" s="1015" t="s">
        <v>437</v>
      </c>
      <c r="VOI66" s="1015" t="s">
        <v>437</v>
      </c>
      <c r="VOK66" s="1015" t="s">
        <v>437</v>
      </c>
      <c r="VOM66" s="1015" t="s">
        <v>437</v>
      </c>
      <c r="VOO66" s="1015" t="s">
        <v>437</v>
      </c>
      <c r="VOQ66" s="1015" t="s">
        <v>437</v>
      </c>
      <c r="VOS66" s="1015" t="s">
        <v>437</v>
      </c>
      <c r="VOU66" s="1015" t="s">
        <v>437</v>
      </c>
      <c r="VOW66" s="1015" t="s">
        <v>437</v>
      </c>
      <c r="VOY66" s="1015" t="s">
        <v>437</v>
      </c>
      <c r="VPA66" s="1015" t="s">
        <v>437</v>
      </c>
      <c r="VPC66" s="1015" t="s">
        <v>437</v>
      </c>
      <c r="VPE66" s="1015" t="s">
        <v>437</v>
      </c>
      <c r="VPG66" s="1015" t="s">
        <v>437</v>
      </c>
      <c r="VPI66" s="1015" t="s">
        <v>437</v>
      </c>
      <c r="VPK66" s="1015" t="s">
        <v>437</v>
      </c>
      <c r="VPM66" s="1015" t="s">
        <v>437</v>
      </c>
      <c r="VPO66" s="1015" t="s">
        <v>437</v>
      </c>
      <c r="VPQ66" s="1015" t="s">
        <v>437</v>
      </c>
      <c r="VPS66" s="1015" t="s">
        <v>437</v>
      </c>
      <c r="VPU66" s="1015" t="s">
        <v>437</v>
      </c>
      <c r="VPW66" s="1015" t="s">
        <v>437</v>
      </c>
      <c r="VPY66" s="1015" t="s">
        <v>437</v>
      </c>
      <c r="VQA66" s="1015" t="s">
        <v>437</v>
      </c>
      <c r="VQC66" s="1015" t="s">
        <v>437</v>
      </c>
      <c r="VQE66" s="1015" t="s">
        <v>437</v>
      </c>
      <c r="VQG66" s="1015" t="s">
        <v>437</v>
      </c>
      <c r="VQI66" s="1015" t="s">
        <v>437</v>
      </c>
      <c r="VQK66" s="1015" t="s">
        <v>437</v>
      </c>
      <c r="VQM66" s="1015" t="s">
        <v>437</v>
      </c>
      <c r="VQO66" s="1015" t="s">
        <v>437</v>
      </c>
      <c r="VQQ66" s="1015" t="s">
        <v>437</v>
      </c>
      <c r="VQS66" s="1015" t="s">
        <v>437</v>
      </c>
      <c r="VQU66" s="1015" t="s">
        <v>437</v>
      </c>
      <c r="VQW66" s="1015" t="s">
        <v>437</v>
      </c>
      <c r="VQY66" s="1015" t="s">
        <v>437</v>
      </c>
      <c r="VRA66" s="1015" t="s">
        <v>437</v>
      </c>
      <c r="VRC66" s="1015" t="s">
        <v>437</v>
      </c>
      <c r="VRE66" s="1015" t="s">
        <v>437</v>
      </c>
      <c r="VRG66" s="1015" t="s">
        <v>437</v>
      </c>
      <c r="VRI66" s="1015" t="s">
        <v>437</v>
      </c>
      <c r="VRK66" s="1015" t="s">
        <v>437</v>
      </c>
      <c r="VRM66" s="1015" t="s">
        <v>437</v>
      </c>
      <c r="VRO66" s="1015" t="s">
        <v>437</v>
      </c>
      <c r="VRQ66" s="1015" t="s">
        <v>437</v>
      </c>
      <c r="VRS66" s="1015" t="s">
        <v>437</v>
      </c>
      <c r="VRU66" s="1015" t="s">
        <v>437</v>
      </c>
      <c r="VRW66" s="1015" t="s">
        <v>437</v>
      </c>
      <c r="VRY66" s="1015" t="s">
        <v>437</v>
      </c>
      <c r="VSA66" s="1015" t="s">
        <v>437</v>
      </c>
      <c r="VSC66" s="1015" t="s">
        <v>437</v>
      </c>
      <c r="VSE66" s="1015" t="s">
        <v>437</v>
      </c>
      <c r="VSG66" s="1015" t="s">
        <v>437</v>
      </c>
      <c r="VSI66" s="1015" t="s">
        <v>437</v>
      </c>
      <c r="VSK66" s="1015" t="s">
        <v>437</v>
      </c>
      <c r="VSM66" s="1015" t="s">
        <v>437</v>
      </c>
      <c r="VSO66" s="1015" t="s">
        <v>437</v>
      </c>
      <c r="VSQ66" s="1015" t="s">
        <v>437</v>
      </c>
      <c r="VSS66" s="1015" t="s">
        <v>437</v>
      </c>
      <c r="VSU66" s="1015" t="s">
        <v>437</v>
      </c>
      <c r="VSW66" s="1015" t="s">
        <v>437</v>
      </c>
      <c r="VSY66" s="1015" t="s">
        <v>437</v>
      </c>
      <c r="VTA66" s="1015" t="s">
        <v>437</v>
      </c>
      <c r="VTC66" s="1015" t="s">
        <v>437</v>
      </c>
      <c r="VTE66" s="1015" t="s">
        <v>437</v>
      </c>
      <c r="VTG66" s="1015" t="s">
        <v>437</v>
      </c>
      <c r="VTI66" s="1015" t="s">
        <v>437</v>
      </c>
      <c r="VTK66" s="1015" t="s">
        <v>437</v>
      </c>
      <c r="VTM66" s="1015" t="s">
        <v>437</v>
      </c>
      <c r="VTO66" s="1015" t="s">
        <v>437</v>
      </c>
      <c r="VTQ66" s="1015" t="s">
        <v>437</v>
      </c>
      <c r="VTS66" s="1015" t="s">
        <v>437</v>
      </c>
      <c r="VTU66" s="1015" t="s">
        <v>437</v>
      </c>
      <c r="VTW66" s="1015" t="s">
        <v>437</v>
      </c>
      <c r="VTY66" s="1015" t="s">
        <v>437</v>
      </c>
      <c r="VUA66" s="1015" t="s">
        <v>437</v>
      </c>
      <c r="VUC66" s="1015" t="s">
        <v>437</v>
      </c>
      <c r="VUE66" s="1015" t="s">
        <v>437</v>
      </c>
      <c r="VUG66" s="1015" t="s">
        <v>437</v>
      </c>
      <c r="VUI66" s="1015" t="s">
        <v>437</v>
      </c>
      <c r="VUK66" s="1015" t="s">
        <v>437</v>
      </c>
      <c r="VUM66" s="1015" t="s">
        <v>437</v>
      </c>
      <c r="VUO66" s="1015" t="s">
        <v>437</v>
      </c>
      <c r="VUQ66" s="1015" t="s">
        <v>437</v>
      </c>
      <c r="VUS66" s="1015" t="s">
        <v>437</v>
      </c>
      <c r="VUU66" s="1015" t="s">
        <v>437</v>
      </c>
      <c r="VUW66" s="1015" t="s">
        <v>437</v>
      </c>
      <c r="VUY66" s="1015" t="s">
        <v>437</v>
      </c>
      <c r="VVA66" s="1015" t="s">
        <v>437</v>
      </c>
      <c r="VVC66" s="1015" t="s">
        <v>437</v>
      </c>
      <c r="VVE66" s="1015" t="s">
        <v>437</v>
      </c>
      <c r="VVG66" s="1015" t="s">
        <v>437</v>
      </c>
      <c r="VVI66" s="1015" t="s">
        <v>437</v>
      </c>
      <c r="VVK66" s="1015" t="s">
        <v>437</v>
      </c>
      <c r="VVM66" s="1015" t="s">
        <v>437</v>
      </c>
      <c r="VVO66" s="1015" t="s">
        <v>437</v>
      </c>
      <c r="VVQ66" s="1015" t="s">
        <v>437</v>
      </c>
      <c r="VVS66" s="1015" t="s">
        <v>437</v>
      </c>
      <c r="VVU66" s="1015" t="s">
        <v>437</v>
      </c>
      <c r="VVW66" s="1015" t="s">
        <v>437</v>
      </c>
      <c r="VVY66" s="1015" t="s">
        <v>437</v>
      </c>
      <c r="VWA66" s="1015" t="s">
        <v>437</v>
      </c>
      <c r="VWC66" s="1015" t="s">
        <v>437</v>
      </c>
      <c r="VWE66" s="1015" t="s">
        <v>437</v>
      </c>
      <c r="VWG66" s="1015" t="s">
        <v>437</v>
      </c>
      <c r="VWI66" s="1015" t="s">
        <v>437</v>
      </c>
      <c r="VWK66" s="1015" t="s">
        <v>437</v>
      </c>
      <c r="VWM66" s="1015" t="s">
        <v>437</v>
      </c>
      <c r="VWO66" s="1015" t="s">
        <v>437</v>
      </c>
      <c r="VWQ66" s="1015" t="s">
        <v>437</v>
      </c>
      <c r="VWS66" s="1015" t="s">
        <v>437</v>
      </c>
      <c r="VWU66" s="1015" t="s">
        <v>437</v>
      </c>
      <c r="VWW66" s="1015" t="s">
        <v>437</v>
      </c>
      <c r="VWY66" s="1015" t="s">
        <v>437</v>
      </c>
      <c r="VXA66" s="1015" t="s">
        <v>437</v>
      </c>
      <c r="VXC66" s="1015" t="s">
        <v>437</v>
      </c>
      <c r="VXE66" s="1015" t="s">
        <v>437</v>
      </c>
      <c r="VXG66" s="1015" t="s">
        <v>437</v>
      </c>
      <c r="VXI66" s="1015" t="s">
        <v>437</v>
      </c>
      <c r="VXK66" s="1015" t="s">
        <v>437</v>
      </c>
      <c r="VXM66" s="1015" t="s">
        <v>437</v>
      </c>
      <c r="VXO66" s="1015" t="s">
        <v>437</v>
      </c>
      <c r="VXQ66" s="1015" t="s">
        <v>437</v>
      </c>
      <c r="VXS66" s="1015" t="s">
        <v>437</v>
      </c>
      <c r="VXU66" s="1015" t="s">
        <v>437</v>
      </c>
      <c r="VXW66" s="1015" t="s">
        <v>437</v>
      </c>
      <c r="VXY66" s="1015" t="s">
        <v>437</v>
      </c>
      <c r="VYA66" s="1015" t="s">
        <v>437</v>
      </c>
      <c r="VYC66" s="1015" t="s">
        <v>437</v>
      </c>
      <c r="VYE66" s="1015" t="s">
        <v>437</v>
      </c>
      <c r="VYG66" s="1015" t="s">
        <v>437</v>
      </c>
      <c r="VYI66" s="1015" t="s">
        <v>437</v>
      </c>
      <c r="VYK66" s="1015" t="s">
        <v>437</v>
      </c>
      <c r="VYM66" s="1015" t="s">
        <v>437</v>
      </c>
      <c r="VYO66" s="1015" t="s">
        <v>437</v>
      </c>
      <c r="VYQ66" s="1015" t="s">
        <v>437</v>
      </c>
      <c r="VYS66" s="1015" t="s">
        <v>437</v>
      </c>
      <c r="VYU66" s="1015" t="s">
        <v>437</v>
      </c>
      <c r="VYW66" s="1015" t="s">
        <v>437</v>
      </c>
      <c r="VYY66" s="1015" t="s">
        <v>437</v>
      </c>
      <c r="VZA66" s="1015" t="s">
        <v>437</v>
      </c>
      <c r="VZC66" s="1015" t="s">
        <v>437</v>
      </c>
      <c r="VZE66" s="1015" t="s">
        <v>437</v>
      </c>
      <c r="VZG66" s="1015" t="s">
        <v>437</v>
      </c>
      <c r="VZI66" s="1015" t="s">
        <v>437</v>
      </c>
      <c r="VZK66" s="1015" t="s">
        <v>437</v>
      </c>
      <c r="VZM66" s="1015" t="s">
        <v>437</v>
      </c>
      <c r="VZO66" s="1015" t="s">
        <v>437</v>
      </c>
      <c r="VZQ66" s="1015" t="s">
        <v>437</v>
      </c>
      <c r="VZS66" s="1015" t="s">
        <v>437</v>
      </c>
      <c r="VZU66" s="1015" t="s">
        <v>437</v>
      </c>
      <c r="VZW66" s="1015" t="s">
        <v>437</v>
      </c>
      <c r="VZY66" s="1015" t="s">
        <v>437</v>
      </c>
      <c r="WAA66" s="1015" t="s">
        <v>437</v>
      </c>
      <c r="WAC66" s="1015" t="s">
        <v>437</v>
      </c>
      <c r="WAE66" s="1015" t="s">
        <v>437</v>
      </c>
      <c r="WAG66" s="1015" t="s">
        <v>437</v>
      </c>
      <c r="WAI66" s="1015" t="s">
        <v>437</v>
      </c>
      <c r="WAK66" s="1015" t="s">
        <v>437</v>
      </c>
      <c r="WAM66" s="1015" t="s">
        <v>437</v>
      </c>
      <c r="WAO66" s="1015" t="s">
        <v>437</v>
      </c>
      <c r="WAQ66" s="1015" t="s">
        <v>437</v>
      </c>
      <c r="WAS66" s="1015" t="s">
        <v>437</v>
      </c>
      <c r="WAU66" s="1015" t="s">
        <v>437</v>
      </c>
      <c r="WAW66" s="1015" t="s">
        <v>437</v>
      </c>
      <c r="WAY66" s="1015" t="s">
        <v>437</v>
      </c>
      <c r="WBA66" s="1015" t="s">
        <v>437</v>
      </c>
      <c r="WBC66" s="1015" t="s">
        <v>437</v>
      </c>
      <c r="WBE66" s="1015" t="s">
        <v>437</v>
      </c>
      <c r="WBG66" s="1015" t="s">
        <v>437</v>
      </c>
      <c r="WBI66" s="1015" t="s">
        <v>437</v>
      </c>
      <c r="WBK66" s="1015" t="s">
        <v>437</v>
      </c>
      <c r="WBM66" s="1015" t="s">
        <v>437</v>
      </c>
      <c r="WBO66" s="1015" t="s">
        <v>437</v>
      </c>
      <c r="WBQ66" s="1015" t="s">
        <v>437</v>
      </c>
      <c r="WBS66" s="1015" t="s">
        <v>437</v>
      </c>
      <c r="WBU66" s="1015" t="s">
        <v>437</v>
      </c>
      <c r="WBW66" s="1015" t="s">
        <v>437</v>
      </c>
      <c r="WBY66" s="1015" t="s">
        <v>437</v>
      </c>
      <c r="WCA66" s="1015" t="s">
        <v>437</v>
      </c>
      <c r="WCC66" s="1015" t="s">
        <v>437</v>
      </c>
      <c r="WCE66" s="1015" t="s">
        <v>437</v>
      </c>
      <c r="WCG66" s="1015" t="s">
        <v>437</v>
      </c>
      <c r="WCI66" s="1015" t="s">
        <v>437</v>
      </c>
      <c r="WCK66" s="1015" t="s">
        <v>437</v>
      </c>
      <c r="WCM66" s="1015" t="s">
        <v>437</v>
      </c>
      <c r="WCO66" s="1015" t="s">
        <v>437</v>
      </c>
      <c r="WCQ66" s="1015" t="s">
        <v>437</v>
      </c>
      <c r="WCS66" s="1015" t="s">
        <v>437</v>
      </c>
      <c r="WCU66" s="1015" t="s">
        <v>437</v>
      </c>
      <c r="WCW66" s="1015" t="s">
        <v>437</v>
      </c>
      <c r="WCY66" s="1015" t="s">
        <v>437</v>
      </c>
      <c r="WDA66" s="1015" t="s">
        <v>437</v>
      </c>
      <c r="WDC66" s="1015" t="s">
        <v>437</v>
      </c>
      <c r="WDE66" s="1015" t="s">
        <v>437</v>
      </c>
      <c r="WDG66" s="1015" t="s">
        <v>437</v>
      </c>
      <c r="WDI66" s="1015" t="s">
        <v>437</v>
      </c>
      <c r="WDK66" s="1015" t="s">
        <v>437</v>
      </c>
      <c r="WDM66" s="1015" t="s">
        <v>437</v>
      </c>
      <c r="WDO66" s="1015" t="s">
        <v>437</v>
      </c>
      <c r="WDQ66" s="1015" t="s">
        <v>437</v>
      </c>
      <c r="WDS66" s="1015" t="s">
        <v>437</v>
      </c>
      <c r="WDU66" s="1015" t="s">
        <v>437</v>
      </c>
      <c r="WDW66" s="1015" t="s">
        <v>437</v>
      </c>
      <c r="WDY66" s="1015" t="s">
        <v>437</v>
      </c>
      <c r="WEA66" s="1015" t="s">
        <v>437</v>
      </c>
      <c r="WEC66" s="1015" t="s">
        <v>437</v>
      </c>
      <c r="WEE66" s="1015" t="s">
        <v>437</v>
      </c>
      <c r="WEG66" s="1015" t="s">
        <v>437</v>
      </c>
      <c r="WEI66" s="1015" t="s">
        <v>437</v>
      </c>
      <c r="WEK66" s="1015" t="s">
        <v>437</v>
      </c>
      <c r="WEM66" s="1015" t="s">
        <v>437</v>
      </c>
      <c r="WEO66" s="1015" t="s">
        <v>437</v>
      </c>
      <c r="WEQ66" s="1015" t="s">
        <v>437</v>
      </c>
      <c r="WES66" s="1015" t="s">
        <v>437</v>
      </c>
      <c r="WEU66" s="1015" t="s">
        <v>437</v>
      </c>
      <c r="WEW66" s="1015" t="s">
        <v>437</v>
      </c>
      <c r="WEY66" s="1015" t="s">
        <v>437</v>
      </c>
      <c r="WFA66" s="1015" t="s">
        <v>437</v>
      </c>
      <c r="WFC66" s="1015" t="s">
        <v>437</v>
      </c>
      <c r="WFE66" s="1015" t="s">
        <v>437</v>
      </c>
      <c r="WFG66" s="1015" t="s">
        <v>437</v>
      </c>
      <c r="WFI66" s="1015" t="s">
        <v>437</v>
      </c>
      <c r="WFK66" s="1015" t="s">
        <v>437</v>
      </c>
      <c r="WFM66" s="1015" t="s">
        <v>437</v>
      </c>
      <c r="WFO66" s="1015" t="s">
        <v>437</v>
      </c>
      <c r="WFQ66" s="1015" t="s">
        <v>437</v>
      </c>
      <c r="WFS66" s="1015" t="s">
        <v>437</v>
      </c>
      <c r="WFU66" s="1015" t="s">
        <v>437</v>
      </c>
      <c r="WFW66" s="1015" t="s">
        <v>437</v>
      </c>
      <c r="WFY66" s="1015" t="s">
        <v>437</v>
      </c>
      <c r="WGA66" s="1015" t="s">
        <v>437</v>
      </c>
      <c r="WGC66" s="1015" t="s">
        <v>437</v>
      </c>
      <c r="WGE66" s="1015" t="s">
        <v>437</v>
      </c>
      <c r="WGG66" s="1015" t="s">
        <v>437</v>
      </c>
      <c r="WGI66" s="1015" t="s">
        <v>437</v>
      </c>
      <c r="WGK66" s="1015" t="s">
        <v>437</v>
      </c>
      <c r="WGM66" s="1015" t="s">
        <v>437</v>
      </c>
      <c r="WGO66" s="1015" t="s">
        <v>437</v>
      </c>
      <c r="WGQ66" s="1015" t="s">
        <v>437</v>
      </c>
      <c r="WGS66" s="1015" t="s">
        <v>437</v>
      </c>
      <c r="WGU66" s="1015" t="s">
        <v>437</v>
      </c>
      <c r="WGW66" s="1015" t="s">
        <v>437</v>
      </c>
      <c r="WGY66" s="1015" t="s">
        <v>437</v>
      </c>
      <c r="WHA66" s="1015" t="s">
        <v>437</v>
      </c>
      <c r="WHC66" s="1015" t="s">
        <v>437</v>
      </c>
      <c r="WHE66" s="1015" t="s">
        <v>437</v>
      </c>
      <c r="WHG66" s="1015" t="s">
        <v>437</v>
      </c>
      <c r="WHI66" s="1015" t="s">
        <v>437</v>
      </c>
      <c r="WHK66" s="1015" t="s">
        <v>437</v>
      </c>
      <c r="WHM66" s="1015" t="s">
        <v>437</v>
      </c>
      <c r="WHO66" s="1015" t="s">
        <v>437</v>
      </c>
      <c r="WHQ66" s="1015" t="s">
        <v>437</v>
      </c>
      <c r="WHS66" s="1015" t="s">
        <v>437</v>
      </c>
      <c r="WHU66" s="1015" t="s">
        <v>437</v>
      </c>
      <c r="WHW66" s="1015" t="s">
        <v>437</v>
      </c>
      <c r="WHY66" s="1015" t="s">
        <v>437</v>
      </c>
      <c r="WIA66" s="1015" t="s">
        <v>437</v>
      </c>
      <c r="WIC66" s="1015" t="s">
        <v>437</v>
      </c>
      <c r="WIE66" s="1015" t="s">
        <v>437</v>
      </c>
      <c r="WIG66" s="1015" t="s">
        <v>437</v>
      </c>
      <c r="WII66" s="1015" t="s">
        <v>437</v>
      </c>
      <c r="WIK66" s="1015" t="s">
        <v>437</v>
      </c>
      <c r="WIM66" s="1015" t="s">
        <v>437</v>
      </c>
      <c r="WIO66" s="1015" t="s">
        <v>437</v>
      </c>
      <c r="WIQ66" s="1015" t="s">
        <v>437</v>
      </c>
      <c r="WIS66" s="1015" t="s">
        <v>437</v>
      </c>
      <c r="WIU66" s="1015" t="s">
        <v>437</v>
      </c>
      <c r="WIW66" s="1015" t="s">
        <v>437</v>
      </c>
      <c r="WIY66" s="1015" t="s">
        <v>437</v>
      </c>
      <c r="WJA66" s="1015" t="s">
        <v>437</v>
      </c>
      <c r="WJC66" s="1015" t="s">
        <v>437</v>
      </c>
      <c r="WJE66" s="1015" t="s">
        <v>437</v>
      </c>
      <c r="WJG66" s="1015" t="s">
        <v>437</v>
      </c>
      <c r="WJI66" s="1015" t="s">
        <v>437</v>
      </c>
      <c r="WJK66" s="1015" t="s">
        <v>437</v>
      </c>
      <c r="WJM66" s="1015" t="s">
        <v>437</v>
      </c>
      <c r="WJO66" s="1015" t="s">
        <v>437</v>
      </c>
      <c r="WJQ66" s="1015" t="s">
        <v>437</v>
      </c>
      <c r="WJS66" s="1015" t="s">
        <v>437</v>
      </c>
      <c r="WJU66" s="1015" t="s">
        <v>437</v>
      </c>
      <c r="WJW66" s="1015" t="s">
        <v>437</v>
      </c>
      <c r="WJY66" s="1015" t="s">
        <v>437</v>
      </c>
      <c r="WKA66" s="1015" t="s">
        <v>437</v>
      </c>
      <c r="WKC66" s="1015" t="s">
        <v>437</v>
      </c>
      <c r="WKE66" s="1015" t="s">
        <v>437</v>
      </c>
      <c r="WKG66" s="1015" t="s">
        <v>437</v>
      </c>
      <c r="WKI66" s="1015" t="s">
        <v>437</v>
      </c>
      <c r="WKK66" s="1015" t="s">
        <v>437</v>
      </c>
      <c r="WKM66" s="1015" t="s">
        <v>437</v>
      </c>
      <c r="WKO66" s="1015" t="s">
        <v>437</v>
      </c>
      <c r="WKQ66" s="1015" t="s">
        <v>437</v>
      </c>
      <c r="WKS66" s="1015" t="s">
        <v>437</v>
      </c>
      <c r="WKU66" s="1015" t="s">
        <v>437</v>
      </c>
      <c r="WKW66" s="1015" t="s">
        <v>437</v>
      </c>
      <c r="WKY66" s="1015" t="s">
        <v>437</v>
      </c>
      <c r="WLA66" s="1015" t="s">
        <v>437</v>
      </c>
      <c r="WLC66" s="1015" t="s">
        <v>437</v>
      </c>
      <c r="WLE66" s="1015" t="s">
        <v>437</v>
      </c>
      <c r="WLG66" s="1015" t="s">
        <v>437</v>
      </c>
      <c r="WLI66" s="1015" t="s">
        <v>437</v>
      </c>
      <c r="WLK66" s="1015" t="s">
        <v>437</v>
      </c>
      <c r="WLM66" s="1015" t="s">
        <v>437</v>
      </c>
      <c r="WLO66" s="1015" t="s">
        <v>437</v>
      </c>
      <c r="WLQ66" s="1015" t="s">
        <v>437</v>
      </c>
      <c r="WLS66" s="1015" t="s">
        <v>437</v>
      </c>
      <c r="WLU66" s="1015" t="s">
        <v>437</v>
      </c>
      <c r="WLW66" s="1015" t="s">
        <v>437</v>
      </c>
      <c r="WLY66" s="1015" t="s">
        <v>437</v>
      </c>
      <c r="WMA66" s="1015" t="s">
        <v>437</v>
      </c>
      <c r="WMC66" s="1015" t="s">
        <v>437</v>
      </c>
      <c r="WME66" s="1015" t="s">
        <v>437</v>
      </c>
      <c r="WMG66" s="1015" t="s">
        <v>437</v>
      </c>
      <c r="WMI66" s="1015" t="s">
        <v>437</v>
      </c>
      <c r="WMK66" s="1015" t="s">
        <v>437</v>
      </c>
      <c r="WMM66" s="1015" t="s">
        <v>437</v>
      </c>
      <c r="WMO66" s="1015" t="s">
        <v>437</v>
      </c>
      <c r="WMQ66" s="1015" t="s">
        <v>437</v>
      </c>
      <c r="WMS66" s="1015" t="s">
        <v>437</v>
      </c>
      <c r="WMU66" s="1015" t="s">
        <v>437</v>
      </c>
      <c r="WMW66" s="1015" t="s">
        <v>437</v>
      </c>
      <c r="WMY66" s="1015" t="s">
        <v>437</v>
      </c>
      <c r="WNA66" s="1015" t="s">
        <v>437</v>
      </c>
      <c r="WNC66" s="1015" t="s">
        <v>437</v>
      </c>
      <c r="WNE66" s="1015" t="s">
        <v>437</v>
      </c>
      <c r="WNG66" s="1015" t="s">
        <v>437</v>
      </c>
      <c r="WNI66" s="1015" t="s">
        <v>437</v>
      </c>
      <c r="WNK66" s="1015" t="s">
        <v>437</v>
      </c>
      <c r="WNM66" s="1015" t="s">
        <v>437</v>
      </c>
      <c r="WNO66" s="1015" t="s">
        <v>437</v>
      </c>
      <c r="WNQ66" s="1015" t="s">
        <v>437</v>
      </c>
      <c r="WNS66" s="1015" t="s">
        <v>437</v>
      </c>
      <c r="WNU66" s="1015" t="s">
        <v>437</v>
      </c>
      <c r="WNW66" s="1015" t="s">
        <v>437</v>
      </c>
      <c r="WNY66" s="1015" t="s">
        <v>437</v>
      </c>
      <c r="WOA66" s="1015" t="s">
        <v>437</v>
      </c>
      <c r="WOC66" s="1015" t="s">
        <v>437</v>
      </c>
      <c r="WOE66" s="1015" t="s">
        <v>437</v>
      </c>
      <c r="WOG66" s="1015" t="s">
        <v>437</v>
      </c>
      <c r="WOI66" s="1015" t="s">
        <v>437</v>
      </c>
      <c r="WOK66" s="1015" t="s">
        <v>437</v>
      </c>
      <c r="WOM66" s="1015" t="s">
        <v>437</v>
      </c>
      <c r="WOO66" s="1015" t="s">
        <v>437</v>
      </c>
      <c r="WOQ66" s="1015" t="s">
        <v>437</v>
      </c>
      <c r="WOS66" s="1015" t="s">
        <v>437</v>
      </c>
      <c r="WOU66" s="1015" t="s">
        <v>437</v>
      </c>
      <c r="WOW66" s="1015" t="s">
        <v>437</v>
      </c>
      <c r="WOY66" s="1015" t="s">
        <v>437</v>
      </c>
      <c r="WPA66" s="1015" t="s">
        <v>437</v>
      </c>
      <c r="WPC66" s="1015" t="s">
        <v>437</v>
      </c>
      <c r="WPE66" s="1015" t="s">
        <v>437</v>
      </c>
      <c r="WPG66" s="1015" t="s">
        <v>437</v>
      </c>
      <c r="WPI66" s="1015" t="s">
        <v>437</v>
      </c>
      <c r="WPK66" s="1015" t="s">
        <v>437</v>
      </c>
      <c r="WPM66" s="1015" t="s">
        <v>437</v>
      </c>
      <c r="WPO66" s="1015" t="s">
        <v>437</v>
      </c>
      <c r="WPQ66" s="1015" t="s">
        <v>437</v>
      </c>
      <c r="WPS66" s="1015" t="s">
        <v>437</v>
      </c>
      <c r="WPU66" s="1015" t="s">
        <v>437</v>
      </c>
      <c r="WPW66" s="1015" t="s">
        <v>437</v>
      </c>
      <c r="WPY66" s="1015" t="s">
        <v>437</v>
      </c>
      <c r="WQA66" s="1015" t="s">
        <v>437</v>
      </c>
      <c r="WQC66" s="1015" t="s">
        <v>437</v>
      </c>
      <c r="WQE66" s="1015" t="s">
        <v>437</v>
      </c>
      <c r="WQG66" s="1015" t="s">
        <v>437</v>
      </c>
      <c r="WQI66" s="1015" t="s">
        <v>437</v>
      </c>
      <c r="WQK66" s="1015" t="s">
        <v>437</v>
      </c>
      <c r="WQM66" s="1015" t="s">
        <v>437</v>
      </c>
      <c r="WQO66" s="1015" t="s">
        <v>437</v>
      </c>
      <c r="WQQ66" s="1015" t="s">
        <v>437</v>
      </c>
      <c r="WQS66" s="1015" t="s">
        <v>437</v>
      </c>
      <c r="WQU66" s="1015" t="s">
        <v>437</v>
      </c>
      <c r="WQW66" s="1015" t="s">
        <v>437</v>
      </c>
      <c r="WQY66" s="1015" t="s">
        <v>437</v>
      </c>
      <c r="WRA66" s="1015" t="s">
        <v>437</v>
      </c>
      <c r="WRC66" s="1015" t="s">
        <v>437</v>
      </c>
      <c r="WRE66" s="1015" t="s">
        <v>437</v>
      </c>
      <c r="WRG66" s="1015" t="s">
        <v>437</v>
      </c>
      <c r="WRI66" s="1015" t="s">
        <v>437</v>
      </c>
      <c r="WRK66" s="1015" t="s">
        <v>437</v>
      </c>
      <c r="WRM66" s="1015" t="s">
        <v>437</v>
      </c>
      <c r="WRO66" s="1015" t="s">
        <v>437</v>
      </c>
      <c r="WRQ66" s="1015" t="s">
        <v>437</v>
      </c>
      <c r="WRS66" s="1015" t="s">
        <v>437</v>
      </c>
      <c r="WRU66" s="1015" t="s">
        <v>437</v>
      </c>
      <c r="WRW66" s="1015" t="s">
        <v>437</v>
      </c>
      <c r="WRY66" s="1015" t="s">
        <v>437</v>
      </c>
      <c r="WSA66" s="1015" t="s">
        <v>437</v>
      </c>
      <c r="WSC66" s="1015" t="s">
        <v>437</v>
      </c>
      <c r="WSE66" s="1015" t="s">
        <v>437</v>
      </c>
      <c r="WSG66" s="1015" t="s">
        <v>437</v>
      </c>
      <c r="WSI66" s="1015" t="s">
        <v>437</v>
      </c>
      <c r="WSK66" s="1015" t="s">
        <v>437</v>
      </c>
      <c r="WSM66" s="1015" t="s">
        <v>437</v>
      </c>
      <c r="WSO66" s="1015" t="s">
        <v>437</v>
      </c>
      <c r="WSQ66" s="1015" t="s">
        <v>437</v>
      </c>
      <c r="WSS66" s="1015" t="s">
        <v>437</v>
      </c>
      <c r="WSU66" s="1015" t="s">
        <v>437</v>
      </c>
      <c r="WSW66" s="1015" t="s">
        <v>437</v>
      </c>
      <c r="WSY66" s="1015" t="s">
        <v>437</v>
      </c>
      <c r="WTA66" s="1015" t="s">
        <v>437</v>
      </c>
      <c r="WTC66" s="1015" t="s">
        <v>437</v>
      </c>
      <c r="WTE66" s="1015" t="s">
        <v>437</v>
      </c>
      <c r="WTG66" s="1015" t="s">
        <v>437</v>
      </c>
      <c r="WTI66" s="1015" t="s">
        <v>437</v>
      </c>
      <c r="WTK66" s="1015" t="s">
        <v>437</v>
      </c>
      <c r="WTM66" s="1015" t="s">
        <v>437</v>
      </c>
      <c r="WTO66" s="1015" t="s">
        <v>437</v>
      </c>
      <c r="WTQ66" s="1015" t="s">
        <v>437</v>
      </c>
      <c r="WTS66" s="1015" t="s">
        <v>437</v>
      </c>
      <c r="WTU66" s="1015" t="s">
        <v>437</v>
      </c>
      <c r="WTW66" s="1015" t="s">
        <v>437</v>
      </c>
      <c r="WTY66" s="1015" t="s">
        <v>437</v>
      </c>
      <c r="WUA66" s="1015" t="s">
        <v>437</v>
      </c>
      <c r="WUC66" s="1015" t="s">
        <v>437</v>
      </c>
      <c r="WUE66" s="1015" t="s">
        <v>437</v>
      </c>
      <c r="WUG66" s="1015" t="s">
        <v>437</v>
      </c>
      <c r="WUI66" s="1015" t="s">
        <v>437</v>
      </c>
      <c r="WUK66" s="1015" t="s">
        <v>437</v>
      </c>
      <c r="WUM66" s="1015" t="s">
        <v>437</v>
      </c>
      <c r="WUO66" s="1015" t="s">
        <v>437</v>
      </c>
      <c r="WUQ66" s="1015" t="s">
        <v>437</v>
      </c>
      <c r="WUS66" s="1015" t="s">
        <v>437</v>
      </c>
      <c r="WUU66" s="1015" t="s">
        <v>437</v>
      </c>
      <c r="WUW66" s="1015" t="s">
        <v>437</v>
      </c>
      <c r="WUY66" s="1015" t="s">
        <v>437</v>
      </c>
      <c r="WVA66" s="1015" t="s">
        <v>437</v>
      </c>
      <c r="WVC66" s="1015" t="s">
        <v>437</v>
      </c>
      <c r="WVE66" s="1015" t="s">
        <v>437</v>
      </c>
      <c r="WVG66" s="1015" t="s">
        <v>437</v>
      </c>
      <c r="WVI66" s="1015" t="s">
        <v>437</v>
      </c>
      <c r="WVK66" s="1015" t="s">
        <v>437</v>
      </c>
      <c r="WVM66" s="1015" t="s">
        <v>437</v>
      </c>
      <c r="WVO66" s="1015" t="s">
        <v>437</v>
      </c>
      <c r="WVQ66" s="1015" t="s">
        <v>437</v>
      </c>
      <c r="WVS66" s="1015" t="s">
        <v>437</v>
      </c>
      <c r="WVU66" s="1015" t="s">
        <v>437</v>
      </c>
      <c r="WVW66" s="1015" t="s">
        <v>437</v>
      </c>
      <c r="WVY66" s="1015" t="s">
        <v>437</v>
      </c>
      <c r="WWA66" s="1015" t="s">
        <v>437</v>
      </c>
      <c r="WWC66" s="1015" t="s">
        <v>437</v>
      </c>
      <c r="WWE66" s="1015" t="s">
        <v>437</v>
      </c>
      <c r="WWG66" s="1015" t="s">
        <v>437</v>
      </c>
      <c r="WWI66" s="1015" t="s">
        <v>437</v>
      </c>
      <c r="WWK66" s="1015" t="s">
        <v>437</v>
      </c>
      <c r="WWM66" s="1015" t="s">
        <v>437</v>
      </c>
      <c r="WWO66" s="1015" t="s">
        <v>437</v>
      </c>
      <c r="WWQ66" s="1015" t="s">
        <v>437</v>
      </c>
      <c r="WWS66" s="1015" t="s">
        <v>437</v>
      </c>
      <c r="WWU66" s="1015" t="s">
        <v>437</v>
      </c>
      <c r="WWW66" s="1015" t="s">
        <v>437</v>
      </c>
      <c r="WWY66" s="1015" t="s">
        <v>437</v>
      </c>
      <c r="WXA66" s="1015" t="s">
        <v>437</v>
      </c>
      <c r="WXC66" s="1015" t="s">
        <v>437</v>
      </c>
      <c r="WXE66" s="1015" t="s">
        <v>437</v>
      </c>
      <c r="WXG66" s="1015" t="s">
        <v>437</v>
      </c>
      <c r="WXI66" s="1015" t="s">
        <v>437</v>
      </c>
      <c r="WXK66" s="1015" t="s">
        <v>437</v>
      </c>
      <c r="WXM66" s="1015" t="s">
        <v>437</v>
      </c>
      <c r="WXO66" s="1015" t="s">
        <v>437</v>
      </c>
      <c r="WXQ66" s="1015" t="s">
        <v>437</v>
      </c>
      <c r="WXS66" s="1015" t="s">
        <v>437</v>
      </c>
      <c r="WXU66" s="1015" t="s">
        <v>437</v>
      </c>
      <c r="WXW66" s="1015" t="s">
        <v>437</v>
      </c>
      <c r="WXY66" s="1015" t="s">
        <v>437</v>
      </c>
      <c r="WYA66" s="1015" t="s">
        <v>437</v>
      </c>
      <c r="WYC66" s="1015" t="s">
        <v>437</v>
      </c>
      <c r="WYE66" s="1015" t="s">
        <v>437</v>
      </c>
      <c r="WYG66" s="1015" t="s">
        <v>437</v>
      </c>
      <c r="WYI66" s="1015" t="s">
        <v>437</v>
      </c>
      <c r="WYK66" s="1015" t="s">
        <v>437</v>
      </c>
      <c r="WYM66" s="1015" t="s">
        <v>437</v>
      </c>
      <c r="WYO66" s="1015" t="s">
        <v>437</v>
      </c>
      <c r="WYQ66" s="1015" t="s">
        <v>437</v>
      </c>
      <c r="WYS66" s="1015" t="s">
        <v>437</v>
      </c>
      <c r="WYU66" s="1015" t="s">
        <v>437</v>
      </c>
      <c r="WYW66" s="1015" t="s">
        <v>437</v>
      </c>
      <c r="WYY66" s="1015" t="s">
        <v>437</v>
      </c>
      <c r="WZA66" s="1015" t="s">
        <v>437</v>
      </c>
      <c r="WZC66" s="1015" t="s">
        <v>437</v>
      </c>
      <c r="WZE66" s="1015" t="s">
        <v>437</v>
      </c>
      <c r="WZG66" s="1015" t="s">
        <v>437</v>
      </c>
      <c r="WZI66" s="1015" t="s">
        <v>437</v>
      </c>
      <c r="WZK66" s="1015" t="s">
        <v>437</v>
      </c>
      <c r="WZM66" s="1015" t="s">
        <v>437</v>
      </c>
      <c r="WZO66" s="1015" t="s">
        <v>437</v>
      </c>
      <c r="WZQ66" s="1015" t="s">
        <v>437</v>
      </c>
      <c r="WZS66" s="1015" t="s">
        <v>437</v>
      </c>
      <c r="WZU66" s="1015" t="s">
        <v>437</v>
      </c>
      <c r="WZW66" s="1015" t="s">
        <v>437</v>
      </c>
      <c r="WZY66" s="1015" t="s">
        <v>437</v>
      </c>
      <c r="XAA66" s="1015" t="s">
        <v>437</v>
      </c>
      <c r="XAC66" s="1015" t="s">
        <v>437</v>
      </c>
      <c r="XAE66" s="1015" t="s">
        <v>437</v>
      </c>
      <c r="XAG66" s="1015" t="s">
        <v>437</v>
      </c>
      <c r="XAI66" s="1015" t="s">
        <v>437</v>
      </c>
      <c r="XAK66" s="1015" t="s">
        <v>437</v>
      </c>
      <c r="XAM66" s="1015" t="s">
        <v>437</v>
      </c>
      <c r="XAO66" s="1015" t="s">
        <v>437</v>
      </c>
      <c r="XAQ66" s="1015" t="s">
        <v>437</v>
      </c>
      <c r="XAS66" s="1015" t="s">
        <v>437</v>
      </c>
      <c r="XAU66" s="1015" t="s">
        <v>437</v>
      </c>
      <c r="XAW66" s="1015" t="s">
        <v>437</v>
      </c>
      <c r="XAY66" s="1015" t="s">
        <v>437</v>
      </c>
      <c r="XBA66" s="1015" t="s">
        <v>437</v>
      </c>
      <c r="XBC66" s="1015" t="s">
        <v>437</v>
      </c>
      <c r="XBE66" s="1015" t="s">
        <v>437</v>
      </c>
      <c r="XBG66" s="1015" t="s">
        <v>437</v>
      </c>
      <c r="XBI66" s="1015" t="s">
        <v>437</v>
      </c>
      <c r="XBK66" s="1015" t="s">
        <v>437</v>
      </c>
      <c r="XBM66" s="1015" t="s">
        <v>437</v>
      </c>
      <c r="XBO66" s="1015" t="s">
        <v>437</v>
      </c>
      <c r="XBQ66" s="1015" t="s">
        <v>437</v>
      </c>
      <c r="XBS66" s="1015" t="s">
        <v>437</v>
      </c>
      <c r="XBU66" s="1015" t="s">
        <v>437</v>
      </c>
      <c r="XBW66" s="1015" t="s">
        <v>437</v>
      </c>
      <c r="XBY66" s="1015" t="s">
        <v>437</v>
      </c>
      <c r="XCA66" s="1015" t="s">
        <v>437</v>
      </c>
      <c r="XCC66" s="1015" t="s">
        <v>437</v>
      </c>
      <c r="XCE66" s="1015" t="s">
        <v>437</v>
      </c>
      <c r="XCG66" s="1015" t="s">
        <v>437</v>
      </c>
      <c r="XCI66" s="1015" t="s">
        <v>437</v>
      </c>
      <c r="XCK66" s="1015" t="s">
        <v>437</v>
      </c>
      <c r="XCM66" s="1015" t="s">
        <v>437</v>
      </c>
      <c r="XCO66" s="1015" t="s">
        <v>437</v>
      </c>
      <c r="XCQ66" s="1015" t="s">
        <v>437</v>
      </c>
      <c r="XCS66" s="1015" t="s">
        <v>437</v>
      </c>
      <c r="XCU66" s="1015" t="s">
        <v>437</v>
      </c>
      <c r="XCW66" s="1015" t="s">
        <v>437</v>
      </c>
      <c r="XCY66" s="1015" t="s">
        <v>437</v>
      </c>
      <c r="XDA66" s="1015" t="s">
        <v>437</v>
      </c>
      <c r="XDC66" s="1015" t="s">
        <v>437</v>
      </c>
      <c r="XDE66" s="1015" t="s">
        <v>437</v>
      </c>
      <c r="XDG66" s="1015" t="s">
        <v>437</v>
      </c>
      <c r="XDI66" s="1015" t="s">
        <v>437</v>
      </c>
      <c r="XDK66" s="1015" t="s">
        <v>437</v>
      </c>
      <c r="XDM66" s="1015" t="s">
        <v>437</v>
      </c>
      <c r="XDO66" s="1015" t="s">
        <v>437</v>
      </c>
      <c r="XDQ66" s="1015" t="s">
        <v>437</v>
      </c>
      <c r="XDS66" s="1015" t="s">
        <v>437</v>
      </c>
      <c r="XDU66" s="1015" t="s">
        <v>437</v>
      </c>
      <c r="XDW66" s="1015" t="s">
        <v>437</v>
      </c>
      <c r="XDY66" s="1015" t="s">
        <v>437</v>
      </c>
      <c r="XEA66" s="1015" t="s">
        <v>437</v>
      </c>
      <c r="XEC66" s="1015" t="s">
        <v>437</v>
      </c>
      <c r="XEE66" s="1015" t="s">
        <v>437</v>
      </c>
      <c r="XEG66" s="1015" t="s">
        <v>437</v>
      </c>
      <c r="XEI66" s="1015" t="s">
        <v>437</v>
      </c>
      <c r="XEK66" s="1015" t="s">
        <v>437</v>
      </c>
      <c r="XEM66" s="1015" t="s">
        <v>437</v>
      </c>
    </row>
    <row r="67" spans="2:1023 1025:2047 2049:3071 3073:4095 4097:5119 5121:6143 6145:7167 7169:8191 8193:9215 9217:10239 10241:11263 11265:12287 12289:13311 13313:14335 14337:15359 15361:16367" x14ac:dyDescent="0.25">
      <c r="B67" s="1018" t="s">
        <v>491</v>
      </c>
      <c r="C67" s="1019">
        <f t="shared" ref="C67:H67" si="12">SUM(C68:C72)</f>
        <v>3140488469</v>
      </c>
      <c r="D67" s="1019">
        <f t="shared" si="12"/>
        <v>723564181</v>
      </c>
      <c r="E67" s="1019">
        <f>SUM(E68:E72)</f>
        <v>100000000</v>
      </c>
      <c r="F67" s="1019">
        <f t="shared" si="12"/>
        <v>5041464</v>
      </c>
      <c r="G67" s="1019">
        <f t="shared" si="12"/>
        <v>0</v>
      </c>
      <c r="H67" s="1018">
        <f t="shared" si="12"/>
        <v>3969094114</v>
      </c>
    </row>
    <row r="68" spans="2:1023 1025:2047 2049:3071 3073:4095 4097:5119 5121:6143 6145:7167 7169:8191 8193:9215 9217:10239 10241:11263 11265:12287 12289:13311 13313:14335 14337:15359 15361:16367" x14ac:dyDescent="0.25">
      <c r="B68" s="1022" t="s">
        <v>492</v>
      </c>
      <c r="C68" s="1023">
        <v>2518430234</v>
      </c>
      <c r="D68" s="1023">
        <v>661979906</v>
      </c>
      <c r="E68" s="1023">
        <v>100000000</v>
      </c>
      <c r="F68" s="1023">
        <v>0</v>
      </c>
      <c r="G68" s="1023">
        <v>0</v>
      </c>
      <c r="H68" s="1022">
        <f>SUM(C68:G68)</f>
        <v>3280410140</v>
      </c>
    </row>
    <row r="69" spans="2:1023 1025:2047 2049:3071 3073:4095 4097:5119 5121:6143 6145:7167 7169:8191 8193:9215 9217:10239 10241:11263 11265:12287 12289:13311 13313:14335 14337:15359 15361:16367" x14ac:dyDescent="0.25">
      <c r="B69" s="1022" t="s">
        <v>493</v>
      </c>
      <c r="C69" s="1023">
        <v>2477257</v>
      </c>
      <c r="D69" s="1023">
        <v>623193</v>
      </c>
      <c r="E69" s="1023">
        <v>0</v>
      </c>
      <c r="F69" s="1023">
        <v>0</v>
      </c>
      <c r="G69" s="1023">
        <v>0</v>
      </c>
      <c r="H69" s="1022">
        <f>SUM(C69:G69)</f>
        <v>3100450</v>
      </c>
    </row>
    <row r="70" spans="2:1023 1025:2047 2049:3071 3073:4095 4097:5119 5121:6143 6145:7167 7169:8191 8193:9215 9217:10239 10241:11263 11265:12287 12289:13311 13313:14335 14337:15359 15361:16367" x14ac:dyDescent="0.25">
      <c r="B70" s="1022" t="s">
        <v>494</v>
      </c>
      <c r="C70" s="1023">
        <v>6685161</v>
      </c>
      <c r="D70" s="1023">
        <v>6382560</v>
      </c>
      <c r="E70" s="1023">
        <v>0</v>
      </c>
      <c r="F70" s="1023">
        <v>5041464</v>
      </c>
      <c r="G70" s="1023">
        <v>0</v>
      </c>
      <c r="H70" s="1022">
        <f>SUM(C70:G70)</f>
        <v>18109185</v>
      </c>
    </row>
    <row r="71" spans="2:1023 1025:2047 2049:3071 3073:4095 4097:5119 5121:6143 6145:7167 7169:8191 8193:9215 9217:10239 10241:11263 11265:12287 12289:13311 13313:14335 14337:15359 15361:16367" x14ac:dyDescent="0.25">
      <c r="B71" s="1022" t="s">
        <v>495</v>
      </c>
      <c r="C71" s="1023">
        <v>155887381</v>
      </c>
      <c r="D71" s="1023">
        <v>51429797</v>
      </c>
      <c r="E71" s="1023">
        <v>0</v>
      </c>
      <c r="F71" s="1023">
        <v>0</v>
      </c>
      <c r="G71" s="1023">
        <v>0</v>
      </c>
      <c r="H71" s="1022">
        <f>SUM(C71:G71)</f>
        <v>207317178</v>
      </c>
    </row>
    <row r="72" spans="2:1023 1025:2047 2049:3071 3073:4095 4097:5119 5121:6143 6145:7167 7169:8191 8193:9215 9217:10239 10241:11263 11265:12287 12289:13311 13313:14335 14337:15359 15361:16367" ht="16.5" thickBot="1" x14ac:dyDescent="0.3">
      <c r="B72" s="1024" t="s">
        <v>496</v>
      </c>
      <c r="C72" s="1025">
        <v>457008436</v>
      </c>
      <c r="D72" s="1025">
        <v>3148725</v>
      </c>
      <c r="E72" s="1025">
        <v>0</v>
      </c>
      <c r="F72" s="1025">
        <v>0</v>
      </c>
      <c r="G72" s="1025">
        <v>0</v>
      </c>
      <c r="H72" s="1024">
        <f>SUM(C72:G72)</f>
        <v>460157161</v>
      </c>
    </row>
    <row r="73" spans="2:1023 1025:2047 2049:3071 3073:4095 4097:5119 5121:6143 6145:7167 7169:8191 8193:9215 9217:10239 10241:11263 11265:12287 12289:13311 13313:14335 14337:15359 15361:16367" x14ac:dyDescent="0.25">
      <c r="B73" s="1018" t="s">
        <v>497</v>
      </c>
      <c r="C73" s="1019">
        <f>SUM(C74:C79)</f>
        <v>38178738</v>
      </c>
      <c r="D73" s="1019">
        <f t="shared" ref="D73:F73" si="13">SUM(D74:D79)</f>
        <v>59632176</v>
      </c>
      <c r="E73" s="1019">
        <f t="shared" si="13"/>
        <v>0</v>
      </c>
      <c r="F73" s="1019">
        <f t="shared" si="13"/>
        <v>0</v>
      </c>
      <c r="G73" s="1019">
        <f>SUM(G74:G79)</f>
        <v>0</v>
      </c>
      <c r="H73" s="1019">
        <f>SUM(H74:H79)</f>
        <v>97810914</v>
      </c>
    </row>
    <row r="74" spans="2:1023 1025:2047 2049:3071 3073:4095 4097:5119 5121:6143 6145:7167 7169:8191 8193:9215 9217:10239 10241:11263 11265:12287 12289:13311 13313:14335 14337:15359 15361:16367" x14ac:dyDescent="0.25">
      <c r="B74" s="1022" t="s">
        <v>498</v>
      </c>
      <c r="C74" s="1023">
        <v>9680873</v>
      </c>
      <c r="D74" s="1023">
        <v>20569599</v>
      </c>
      <c r="E74" s="1023">
        <v>0</v>
      </c>
      <c r="F74" s="1023">
        <v>0</v>
      </c>
      <c r="G74" s="1023">
        <v>0</v>
      </c>
      <c r="H74" s="1022">
        <f t="shared" ref="H74:H79" si="14">SUM(C74:G74)</f>
        <v>30250472</v>
      </c>
    </row>
    <row r="75" spans="2:1023 1025:2047 2049:3071 3073:4095 4097:5119 5121:6143 6145:7167 7169:8191 8193:9215 9217:10239 10241:11263 11265:12287 12289:13311 13313:14335 14337:15359 15361:16367" x14ac:dyDescent="0.25">
      <c r="B75" s="1022" t="s">
        <v>499</v>
      </c>
      <c r="C75" s="1023">
        <v>6175728</v>
      </c>
      <c r="D75" s="1023">
        <v>7534200</v>
      </c>
      <c r="E75" s="1023">
        <v>0</v>
      </c>
      <c r="F75" s="1023">
        <v>0</v>
      </c>
      <c r="G75" s="1023">
        <v>0</v>
      </c>
      <c r="H75" s="1022">
        <f t="shared" si="14"/>
        <v>13709928</v>
      </c>
    </row>
    <row r="76" spans="2:1023 1025:2047 2049:3071 3073:4095 4097:5119 5121:6143 6145:7167 7169:8191 8193:9215 9217:10239 10241:11263 11265:12287 12289:13311 13313:14335 14337:15359 15361:16367" x14ac:dyDescent="0.25">
      <c r="B76" s="1022" t="s">
        <v>500</v>
      </c>
      <c r="C76" s="1023">
        <v>4040611</v>
      </c>
      <c r="D76" s="1023">
        <v>12266504</v>
      </c>
      <c r="E76" s="1023">
        <v>0</v>
      </c>
      <c r="F76" s="1023">
        <v>0</v>
      </c>
      <c r="G76" s="1023">
        <v>0</v>
      </c>
      <c r="H76" s="1022">
        <f t="shared" si="14"/>
        <v>16307115</v>
      </c>
    </row>
    <row r="77" spans="2:1023 1025:2047 2049:3071 3073:4095 4097:5119 5121:6143 6145:7167 7169:8191 8193:9215 9217:10239 10241:11263 11265:12287 12289:13311 13313:14335 14337:15359 15361:16367" x14ac:dyDescent="0.25">
      <c r="B77" s="1022" t="s">
        <v>437</v>
      </c>
      <c r="C77" s="1023">
        <v>3625684</v>
      </c>
      <c r="D77" s="1023">
        <v>4864162</v>
      </c>
      <c r="E77" s="1023">
        <v>0</v>
      </c>
      <c r="F77" s="1023">
        <v>0</v>
      </c>
      <c r="G77" s="1023">
        <v>0</v>
      </c>
      <c r="H77" s="1022">
        <f t="shared" si="14"/>
        <v>8489846</v>
      </c>
    </row>
    <row r="78" spans="2:1023 1025:2047 2049:3071 3073:4095 4097:5119 5121:6143 6145:7167 7169:8191 8193:9215 9217:10239 10241:11263 11265:12287 12289:13311 13313:14335 14337:15359 15361:16367" x14ac:dyDescent="0.25">
      <c r="B78" s="1022" t="s">
        <v>501</v>
      </c>
      <c r="C78" s="1023">
        <v>11520860</v>
      </c>
      <c r="D78" s="1023">
        <v>10432705</v>
      </c>
      <c r="E78" s="1023">
        <v>0</v>
      </c>
      <c r="F78" s="1023">
        <v>0</v>
      </c>
      <c r="G78" s="1023">
        <v>0</v>
      </c>
      <c r="H78" s="1022">
        <f t="shared" si="14"/>
        <v>21953565</v>
      </c>
    </row>
    <row r="79" spans="2:1023 1025:2047 2049:3071 3073:4095 4097:5119 5121:6143 6145:7167 7169:8191 8193:9215 9217:10239 10241:11263 11265:12287 12289:13311 13313:14335 14337:15359 15361:16367" ht="16.5" thickBot="1" x14ac:dyDescent="0.3">
      <c r="B79" s="1024" t="s">
        <v>502</v>
      </c>
      <c r="C79" s="1025">
        <v>3134982</v>
      </c>
      <c r="D79" s="1025">
        <v>3965006</v>
      </c>
      <c r="E79" s="1025">
        <v>0</v>
      </c>
      <c r="F79" s="1025">
        <v>0</v>
      </c>
      <c r="G79" s="1025">
        <v>0</v>
      </c>
      <c r="H79" s="1024">
        <f t="shared" si="14"/>
        <v>7099988</v>
      </c>
    </row>
    <row r="80" spans="2:1023 1025:2047 2049:3071 3073:4095 4097:5119 5121:6143 6145:7167 7169:8191 8193:9215 9217:10239 10241:11263 11265:12287 12289:13311 13313:14335 14337:15359 15361:16367" x14ac:dyDescent="0.25">
      <c r="B80" s="1018" t="s">
        <v>519</v>
      </c>
      <c r="C80" s="1019">
        <f>SUM(C81:C88)</f>
        <v>0</v>
      </c>
      <c r="D80" s="1019">
        <f t="shared" ref="D80:G80" si="15">SUM(D81:D88)</f>
        <v>250000000</v>
      </c>
      <c r="E80" s="1019">
        <f>SUM(E81:E88)</f>
        <v>800000000</v>
      </c>
      <c r="F80" s="1019">
        <f t="shared" si="15"/>
        <v>954674169</v>
      </c>
      <c r="G80" s="1019">
        <f t="shared" si="15"/>
        <v>260000000</v>
      </c>
      <c r="H80" s="1018">
        <f>SUM(H81:H88)</f>
        <v>2264674169</v>
      </c>
    </row>
    <row r="81" spans="2:8" x14ac:dyDescent="0.25">
      <c r="B81" s="1022" t="s">
        <v>503</v>
      </c>
      <c r="C81" s="1023">
        <v>0</v>
      </c>
      <c r="D81" s="1023">
        <v>0</v>
      </c>
      <c r="E81" s="1023">
        <v>0</v>
      </c>
      <c r="F81" s="1023">
        <v>28000000</v>
      </c>
      <c r="G81" s="1023">
        <v>0</v>
      </c>
      <c r="H81" s="1022">
        <f t="shared" ref="H81:H88" si="16">SUM(C81:G81)</f>
        <v>28000000</v>
      </c>
    </row>
    <row r="82" spans="2:8" x14ac:dyDescent="0.25">
      <c r="B82" s="1022" t="s">
        <v>504</v>
      </c>
      <c r="C82" s="1023">
        <v>0</v>
      </c>
      <c r="D82" s="1023">
        <v>0</v>
      </c>
      <c r="E82" s="1023">
        <v>0</v>
      </c>
      <c r="F82" s="1023">
        <v>624966669</v>
      </c>
      <c r="G82" s="1023">
        <v>0</v>
      </c>
      <c r="H82" s="1022">
        <f t="shared" si="16"/>
        <v>624966669</v>
      </c>
    </row>
    <row r="83" spans="2:8" x14ac:dyDescent="0.25">
      <c r="B83" s="1022" t="s">
        <v>505</v>
      </c>
      <c r="C83" s="1023">
        <v>0</v>
      </c>
      <c r="D83" s="1023">
        <v>0</v>
      </c>
      <c r="E83" s="1023">
        <v>0</v>
      </c>
      <c r="F83" s="1023">
        <v>49999998</v>
      </c>
      <c r="G83" s="1023">
        <v>0</v>
      </c>
      <c r="H83" s="1022">
        <f t="shared" si="16"/>
        <v>49999998</v>
      </c>
    </row>
    <row r="84" spans="2:8" x14ac:dyDescent="0.25">
      <c r="B84" s="1022" t="s">
        <v>506</v>
      </c>
      <c r="C84" s="1023">
        <v>0</v>
      </c>
      <c r="D84" s="1023">
        <v>0</v>
      </c>
      <c r="E84" s="1023">
        <v>0</v>
      </c>
      <c r="F84" s="1023">
        <v>144307502</v>
      </c>
      <c r="G84" s="1023">
        <v>0</v>
      </c>
      <c r="H84" s="1022">
        <f t="shared" si="16"/>
        <v>144307502</v>
      </c>
    </row>
    <row r="85" spans="2:8" x14ac:dyDescent="0.25">
      <c r="B85" s="1022" t="s">
        <v>507</v>
      </c>
      <c r="C85" s="1023">
        <v>0</v>
      </c>
      <c r="D85" s="1023">
        <v>0</v>
      </c>
      <c r="E85" s="1023">
        <v>0</v>
      </c>
      <c r="F85" s="1023">
        <v>107400000</v>
      </c>
      <c r="G85" s="1023">
        <v>0</v>
      </c>
      <c r="H85" s="1022">
        <f t="shared" si="16"/>
        <v>107400000</v>
      </c>
    </row>
    <row r="86" spans="2:8" x14ac:dyDescent="0.25">
      <c r="B86" s="1022" t="s">
        <v>508</v>
      </c>
      <c r="C86" s="1023">
        <v>0</v>
      </c>
      <c r="D86" s="1023">
        <v>250000000</v>
      </c>
      <c r="E86" s="1023">
        <v>0</v>
      </c>
      <c r="F86" s="1023">
        <v>0</v>
      </c>
      <c r="G86" s="1023">
        <v>0</v>
      </c>
      <c r="H86" s="1022">
        <f t="shared" si="16"/>
        <v>250000000</v>
      </c>
    </row>
    <row r="87" spans="2:8" x14ac:dyDescent="0.25">
      <c r="B87" s="1022" t="s">
        <v>509</v>
      </c>
      <c r="C87" s="1023">
        <v>0</v>
      </c>
      <c r="D87" s="1023">
        <v>0</v>
      </c>
      <c r="E87" s="1023">
        <v>800000000</v>
      </c>
      <c r="F87" s="1023">
        <v>0</v>
      </c>
      <c r="G87" s="1023">
        <v>0</v>
      </c>
      <c r="H87" s="1022">
        <f t="shared" si="16"/>
        <v>800000000</v>
      </c>
    </row>
    <row r="88" spans="2:8" ht="16.5" thickBot="1" x14ac:dyDescent="0.3">
      <c r="B88" s="1024" t="s">
        <v>510</v>
      </c>
      <c r="C88" s="1025">
        <v>0</v>
      </c>
      <c r="D88" s="1025">
        <v>0</v>
      </c>
      <c r="E88" s="1025">
        <v>0</v>
      </c>
      <c r="F88" s="1025">
        <v>0</v>
      </c>
      <c r="G88" s="1025">
        <v>260000000</v>
      </c>
      <c r="H88" s="1024">
        <f t="shared" si="16"/>
        <v>260000000</v>
      </c>
    </row>
    <row r="89" spans="2:8" ht="16.5" thickBot="1" x14ac:dyDescent="0.3">
      <c r="B89" s="1028" t="s">
        <v>511</v>
      </c>
      <c r="C89" s="1029">
        <f>C80+C73+C67+C56+C42+C35+C31+C27+C25+C14+C6</f>
        <v>4412535083</v>
      </c>
      <c r="D89" s="1029">
        <f t="shared" ref="D89:H89" si="17">D80+D73+D67+D56+D42+D35+D31+D27+D25+D14+D6</f>
        <v>2468955958</v>
      </c>
      <c r="E89" s="1030">
        <f>E80+E73+E67+E56+E42+E35+E31+E27+E25+E14+E6</f>
        <v>1226883753</v>
      </c>
      <c r="F89" s="1029">
        <f t="shared" si="17"/>
        <v>2466181531</v>
      </c>
      <c r="G89" s="1029">
        <f t="shared" si="17"/>
        <v>267760000</v>
      </c>
      <c r="H89" s="1028">
        <f t="shared" si="17"/>
        <v>10842316325</v>
      </c>
    </row>
  </sheetData>
  <mergeCells count="2">
    <mergeCell ref="B4:B5"/>
    <mergeCell ref="C4:H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OF196"/>
  <sheetViews>
    <sheetView showGridLines="0" zoomScale="85" zoomScaleNormal="85" zoomScalePageLayoutView="23" workbookViewId="0">
      <selection activeCell="G78" sqref="G78"/>
    </sheetView>
  </sheetViews>
  <sheetFormatPr defaultColWidth="2.5" defaultRowHeight="15" x14ac:dyDescent="0.25"/>
  <cols>
    <col min="1" max="1" width="8.625" style="4" customWidth="1"/>
    <col min="2" max="2" width="64.875" style="16" customWidth="1"/>
    <col min="3" max="7" width="19.5" style="17" customWidth="1"/>
    <col min="8" max="8" width="4.5" style="18" customWidth="1"/>
    <col min="9" max="9" width="14" style="20" customWidth="1"/>
    <col min="10" max="10" width="4.125" style="18" customWidth="1"/>
    <col min="11" max="11" width="4" style="18" customWidth="1"/>
    <col min="12" max="12" width="4.125" style="18" customWidth="1"/>
    <col min="13" max="13" width="4.5" style="18" customWidth="1"/>
    <col min="14" max="24" width="2.5" style="1"/>
    <col min="25" max="25" width="1.125" style="1" customWidth="1"/>
    <col min="26" max="26" width="2.5" style="1" customWidth="1"/>
    <col min="27" max="396" width="2.5" style="1"/>
    <col min="397" max="16384" width="2.5" style="4"/>
  </cols>
  <sheetData>
    <row r="2" spans="2:13" ht="18" x14ac:dyDescent="0.25">
      <c r="B2" s="1042" t="s">
        <v>34</v>
      </c>
      <c r="C2" s="1042"/>
      <c r="D2" s="1042"/>
      <c r="E2" s="1042"/>
      <c r="F2" s="1042"/>
      <c r="G2" s="1042"/>
      <c r="H2" s="1043"/>
      <c r="I2" s="1043"/>
      <c r="J2" s="1043"/>
      <c r="K2" s="1043"/>
      <c r="L2" s="1043"/>
      <c r="M2" s="1043"/>
    </row>
    <row r="3" spans="2:13" ht="18" x14ac:dyDescent="0.25">
      <c r="B3" s="19"/>
      <c r="C3" s="19"/>
      <c r="D3" s="19"/>
      <c r="E3" s="19"/>
      <c r="F3" s="19"/>
      <c r="G3" s="19"/>
      <c r="H3" s="490"/>
      <c r="I3" s="490"/>
      <c r="J3" s="490"/>
      <c r="K3" s="490"/>
      <c r="L3" s="490"/>
      <c r="M3" s="490"/>
    </row>
    <row r="4" spans="2:13" ht="16.5" thickBot="1" x14ac:dyDescent="0.3">
      <c r="B4" s="1044" t="s">
        <v>35</v>
      </c>
      <c r="C4" s="1044"/>
      <c r="D4" s="1044"/>
      <c r="E4" s="1044"/>
      <c r="F4" s="1044"/>
      <c r="G4" s="1044"/>
      <c r="H4" s="20"/>
      <c r="J4" s="491"/>
      <c r="K4" s="491"/>
      <c r="L4" s="491"/>
      <c r="M4" s="491"/>
    </row>
    <row r="5" spans="2:13" ht="36.75" customHeight="1" thickBot="1" x14ac:dyDescent="0.3">
      <c r="B5" s="22" t="s">
        <v>36</v>
      </c>
      <c r="C5" s="23" t="s">
        <v>37</v>
      </c>
      <c r="D5" s="23" t="s">
        <v>38</v>
      </c>
      <c r="E5" s="24" t="s">
        <v>3</v>
      </c>
      <c r="F5" s="24" t="s">
        <v>4</v>
      </c>
      <c r="G5" s="24" t="s">
        <v>39</v>
      </c>
    </row>
    <row r="6" spans="2:13" x14ac:dyDescent="0.25">
      <c r="B6" s="25" t="s">
        <v>40</v>
      </c>
      <c r="C6" s="26">
        <f>SUM(C7:C13)</f>
        <v>258836372.02344996</v>
      </c>
      <c r="D6" s="26">
        <f>SUM(D7:D13)</f>
        <v>72489640.607999995</v>
      </c>
      <c r="E6" s="26">
        <f>SUM(E7:E13)</f>
        <v>657153761.5200001</v>
      </c>
      <c r="F6" s="26">
        <f>SUM(F7:F13)</f>
        <v>331175287</v>
      </c>
      <c r="G6" s="26">
        <f>SUM(G7:G13)</f>
        <v>535149395.82999992</v>
      </c>
    </row>
    <row r="7" spans="2:13" ht="15" customHeight="1" x14ac:dyDescent="0.25">
      <c r="B7" s="27" t="s">
        <v>41</v>
      </c>
      <c r="C7" s="28">
        <v>1410954.8270999999</v>
      </c>
      <c r="D7" s="28">
        <v>2892185.8560000001</v>
      </c>
      <c r="E7" s="28">
        <v>4866097.17</v>
      </c>
      <c r="F7" s="28">
        <v>3408467</v>
      </c>
      <c r="G7" s="28">
        <v>8385408</v>
      </c>
    </row>
    <row r="8" spans="2:13" x14ac:dyDescent="0.25">
      <c r="B8" s="27" t="s">
        <v>42</v>
      </c>
      <c r="C8" s="28">
        <v>1012574.5251699999</v>
      </c>
      <c r="D8" s="28">
        <v>2898120.96</v>
      </c>
      <c r="E8" s="28">
        <v>2608725.17</v>
      </c>
      <c r="F8" s="28">
        <v>1810649</v>
      </c>
      <c r="G8" s="28">
        <v>6591807</v>
      </c>
    </row>
    <row r="9" spans="2:13" ht="17.25" x14ac:dyDescent="0.25">
      <c r="B9" s="27" t="s">
        <v>43</v>
      </c>
      <c r="C9" s="28">
        <v>12169087.260329999</v>
      </c>
      <c r="D9" s="28">
        <v>13122660.096000001</v>
      </c>
      <c r="E9" s="28">
        <v>12158399.85</v>
      </c>
      <c r="F9" s="28">
        <v>4449034</v>
      </c>
      <c r="G9" s="28">
        <v>9146758</v>
      </c>
    </row>
    <row r="10" spans="2:13" ht="17.25" x14ac:dyDescent="0.25">
      <c r="B10" s="27" t="s">
        <v>44</v>
      </c>
      <c r="C10" s="28">
        <v>242917005.85814995</v>
      </c>
      <c r="D10" s="28">
        <v>48159020.447999999</v>
      </c>
      <c r="E10" s="28">
        <v>631444862.99000001</v>
      </c>
      <c r="F10" s="28">
        <v>315380310</v>
      </c>
      <c r="G10" s="28">
        <v>503846221.82999992</v>
      </c>
    </row>
    <row r="11" spans="2:13" ht="17.25" x14ac:dyDescent="0.25">
      <c r="B11" s="27" t="s">
        <v>45</v>
      </c>
      <c r="C11" s="28">
        <v>0</v>
      </c>
      <c r="D11" s="28">
        <v>1123022.8800000001</v>
      </c>
      <c r="E11" s="28">
        <v>1155507.8400000001</v>
      </c>
      <c r="F11" s="28">
        <v>1479289</v>
      </c>
      <c r="G11" s="28">
        <v>1826652</v>
      </c>
    </row>
    <row r="12" spans="2:13" x14ac:dyDescent="0.25">
      <c r="B12" s="27" t="s">
        <v>46</v>
      </c>
      <c r="C12" s="28">
        <v>927309.69421999995</v>
      </c>
      <c r="D12" s="28">
        <v>1458436.8959999999</v>
      </c>
      <c r="E12" s="28">
        <v>1823884.25</v>
      </c>
      <c r="F12" s="28">
        <v>1599398</v>
      </c>
      <c r="G12" s="28">
        <v>1611886</v>
      </c>
    </row>
    <row r="13" spans="2:13" x14ac:dyDescent="0.25">
      <c r="B13" s="29" t="s">
        <v>47</v>
      </c>
      <c r="C13" s="30">
        <v>399439.85848</v>
      </c>
      <c r="D13" s="30">
        <v>2836193.4720000001</v>
      </c>
      <c r="E13" s="30">
        <v>3096284.25</v>
      </c>
      <c r="F13" s="30">
        <v>3048140</v>
      </c>
      <c r="G13" s="30">
        <v>3740663</v>
      </c>
    </row>
    <row r="14" spans="2:13" x14ac:dyDescent="0.25">
      <c r="B14" s="25" t="s">
        <v>48</v>
      </c>
      <c r="C14" s="31">
        <f>SUM(C15:C21)</f>
        <v>62770492.265389994</v>
      </c>
      <c r="D14" s="31">
        <f>SUM(D15:D21)</f>
        <v>61679336.544</v>
      </c>
      <c r="E14" s="31">
        <f>SUM(E15:E21)</f>
        <v>216119299.19999999</v>
      </c>
      <c r="F14" s="31">
        <f>SUM(F15:F21)</f>
        <v>101232867.84</v>
      </c>
      <c r="G14" s="31">
        <f>SUM(G15:G21)</f>
        <v>192120037.53999999</v>
      </c>
    </row>
    <row r="15" spans="2:13" ht="17.25" x14ac:dyDescent="0.25">
      <c r="B15" s="27" t="s">
        <v>49</v>
      </c>
      <c r="C15" s="28">
        <v>6029663.7569999993</v>
      </c>
      <c r="D15" s="28">
        <v>4572685.1519999998</v>
      </c>
      <c r="E15" s="28">
        <v>11074543.85</v>
      </c>
      <c r="F15" s="28">
        <v>12078540</v>
      </c>
      <c r="G15" s="28">
        <v>14656744.6</v>
      </c>
    </row>
    <row r="16" spans="2:13" ht="17.25" x14ac:dyDescent="0.25">
      <c r="B16" s="27" t="s">
        <v>50</v>
      </c>
      <c r="C16" s="28">
        <v>4144908.1748099998</v>
      </c>
      <c r="D16" s="28">
        <v>3657644.9279999998</v>
      </c>
      <c r="E16" s="28">
        <v>10083654.199999999</v>
      </c>
      <c r="F16" s="28">
        <v>4454024</v>
      </c>
      <c r="G16" s="28">
        <v>16131247</v>
      </c>
    </row>
    <row r="17" spans="2:7" x14ac:dyDescent="0.25">
      <c r="B17" s="27" t="s">
        <v>51</v>
      </c>
      <c r="C17" s="28">
        <v>0</v>
      </c>
      <c r="D17" s="28">
        <v>13863747.744000001</v>
      </c>
      <c r="E17" s="28">
        <v>90694681.709999993</v>
      </c>
      <c r="F17" s="28">
        <v>42321129.840000004</v>
      </c>
      <c r="G17" s="28">
        <v>64575202.340000004</v>
      </c>
    </row>
    <row r="18" spans="2:7" x14ac:dyDescent="0.25">
      <c r="B18" s="27" t="s">
        <v>52</v>
      </c>
      <c r="C18" s="28">
        <v>18840025.44788</v>
      </c>
      <c r="D18" s="28">
        <v>25533073.440000001</v>
      </c>
      <c r="E18" s="28">
        <v>35188458.340000004</v>
      </c>
      <c r="F18" s="28">
        <v>28576033</v>
      </c>
      <c r="G18" s="28">
        <v>48659988</v>
      </c>
    </row>
    <row r="19" spans="2:7" x14ac:dyDescent="0.25">
      <c r="B19" s="27" t="s">
        <v>53</v>
      </c>
      <c r="C19" s="28">
        <v>16524062.78458</v>
      </c>
      <c r="D19" s="28">
        <v>3961284.7680000002</v>
      </c>
      <c r="E19" s="28">
        <v>47084231.109999999</v>
      </c>
      <c r="F19" s="28">
        <v>5939023</v>
      </c>
      <c r="G19" s="28">
        <v>16532097.6</v>
      </c>
    </row>
    <row r="20" spans="2:7" ht="17.25" x14ac:dyDescent="0.25">
      <c r="B20" s="27" t="s">
        <v>54</v>
      </c>
      <c r="C20" s="28">
        <v>17231832.101119999</v>
      </c>
      <c r="D20" s="32">
        <v>5857149.3119999999</v>
      </c>
      <c r="E20" s="28">
        <v>13650229.16</v>
      </c>
      <c r="F20" s="33" t="s">
        <v>55</v>
      </c>
      <c r="G20" s="28">
        <v>20468996</v>
      </c>
    </row>
    <row r="21" spans="2:7" x14ac:dyDescent="0.25">
      <c r="B21" s="27" t="s">
        <v>56</v>
      </c>
      <c r="C21" s="33">
        <v>0</v>
      </c>
      <c r="D21" s="28">
        <v>4233751.2</v>
      </c>
      <c r="E21" s="28">
        <v>8343500.8300000001</v>
      </c>
      <c r="F21" s="28">
        <v>7864118</v>
      </c>
      <c r="G21" s="28">
        <v>11095762</v>
      </c>
    </row>
    <row r="22" spans="2:7" x14ac:dyDescent="0.25">
      <c r="B22" s="25" t="s">
        <v>57</v>
      </c>
      <c r="C22" s="31">
        <f>SUM(C23:C24)</f>
        <v>225150334.53367001</v>
      </c>
      <c r="D22" s="31">
        <f>SUM(D23:D24)</f>
        <v>233071608.67199999</v>
      </c>
      <c r="E22" s="31">
        <f>SUM(E23:E24)</f>
        <v>290219940.38999999</v>
      </c>
      <c r="F22" s="31">
        <f>SUM(F23:F24)</f>
        <v>234088973</v>
      </c>
      <c r="G22" s="31">
        <f>SUM(G23:G24)</f>
        <v>279167414.5</v>
      </c>
    </row>
    <row r="23" spans="2:7" ht="17.25" x14ac:dyDescent="0.25">
      <c r="B23" s="27" t="s">
        <v>58</v>
      </c>
      <c r="C23" s="1038">
        <v>225150334.53367001</v>
      </c>
      <c r="D23" s="1037">
        <v>233071608.67199999</v>
      </c>
      <c r="E23" s="1038">
        <v>290219940.38999999</v>
      </c>
      <c r="F23" s="1037">
        <v>234088973</v>
      </c>
      <c r="G23" s="28">
        <v>216285594.5</v>
      </c>
    </row>
    <row r="24" spans="2:7" ht="17.25" x14ac:dyDescent="0.25">
      <c r="B24" s="29" t="s">
        <v>59</v>
      </c>
      <c r="C24" s="1045"/>
      <c r="D24" s="1041"/>
      <c r="E24" s="1045"/>
      <c r="F24" s="1041"/>
      <c r="G24" s="30">
        <v>62881820</v>
      </c>
    </row>
    <row r="25" spans="2:7" x14ac:dyDescent="0.25">
      <c r="B25" s="25" t="s">
        <v>60</v>
      </c>
      <c r="C25" s="31">
        <f>SUM(C26:C27)</f>
        <v>136053319.57800001</v>
      </c>
      <c r="D25" s="31">
        <f>SUM(D26:D27)</f>
        <v>67212427.687999994</v>
      </c>
      <c r="E25" s="31">
        <f>SUM(E26:E27)</f>
        <v>114090882.83000001</v>
      </c>
      <c r="F25" s="31">
        <f>SUM(F26:F27)</f>
        <v>97059410</v>
      </c>
      <c r="G25" s="31">
        <f>SUM(G26:G27)</f>
        <v>139384216.5</v>
      </c>
    </row>
    <row r="26" spans="2:7" x14ac:dyDescent="0.25">
      <c r="B26" s="27" t="s">
        <v>60</v>
      </c>
      <c r="C26" s="28">
        <v>135793846</v>
      </c>
      <c r="D26" s="28">
        <v>65629529</v>
      </c>
      <c r="E26" s="28">
        <v>109896474.77000001</v>
      </c>
      <c r="F26" s="28">
        <v>93457737</v>
      </c>
      <c r="G26" s="28">
        <v>132943921.5</v>
      </c>
    </row>
    <row r="27" spans="2:7" x14ac:dyDescent="0.25">
      <c r="B27" s="27" t="s">
        <v>61</v>
      </c>
      <c r="C27" s="28">
        <v>259473.57799999998</v>
      </c>
      <c r="D27" s="28">
        <v>1582898.6880000001</v>
      </c>
      <c r="E27" s="28">
        <v>4194408.0600000005</v>
      </c>
      <c r="F27" s="28">
        <v>3601673</v>
      </c>
      <c r="G27" s="28">
        <v>6440295</v>
      </c>
    </row>
    <row r="28" spans="2:7" x14ac:dyDescent="0.25">
      <c r="B28" s="25" t="s">
        <v>62</v>
      </c>
      <c r="C28" s="34">
        <f>SUM(C29:C31)</f>
        <v>343599066.58687997</v>
      </c>
      <c r="D28" s="34">
        <f>SUM(D29:D31)</f>
        <v>160242584.544</v>
      </c>
      <c r="E28" s="34">
        <f>SUM(E29:E31)</f>
        <v>791913682.72000003</v>
      </c>
      <c r="F28" s="34">
        <f>SUM(F29:F31)</f>
        <v>512293666.96999997</v>
      </c>
      <c r="G28" s="34">
        <f>SUM(G29:G31)</f>
        <v>604295873.5</v>
      </c>
    </row>
    <row r="29" spans="2:7" x14ac:dyDescent="0.25">
      <c r="B29" s="27" t="s">
        <v>63</v>
      </c>
      <c r="C29" s="28">
        <v>217144590.25583997</v>
      </c>
      <c r="D29" s="28">
        <v>89163466.560000002</v>
      </c>
      <c r="E29" s="28">
        <v>153541962.19</v>
      </c>
      <c r="F29" s="28">
        <v>61121074.990000002</v>
      </c>
      <c r="G29" s="28">
        <v>62538347</v>
      </c>
    </row>
    <row r="30" spans="2:7" ht="17.25" x14ac:dyDescent="0.25">
      <c r="B30" s="27" t="s">
        <v>64</v>
      </c>
      <c r="C30" s="28">
        <v>126454476.33103998</v>
      </c>
      <c r="D30" s="1037">
        <v>71079117.983999997</v>
      </c>
      <c r="E30" s="28">
        <v>638371720.52999997</v>
      </c>
      <c r="F30" s="1037">
        <v>451172591.97999996</v>
      </c>
      <c r="G30" s="28">
        <v>541757526.5</v>
      </c>
    </row>
    <row r="31" spans="2:7" ht="17.25" x14ac:dyDescent="0.25">
      <c r="B31" s="29" t="s">
        <v>65</v>
      </c>
      <c r="C31" s="35" t="s">
        <v>55</v>
      </c>
      <c r="D31" s="1041" t="s">
        <v>66</v>
      </c>
      <c r="E31" s="35" t="s">
        <v>55</v>
      </c>
      <c r="F31" s="1041" t="s">
        <v>66</v>
      </c>
      <c r="G31" s="35" t="s">
        <v>55</v>
      </c>
    </row>
    <row r="32" spans="2:7" x14ac:dyDescent="0.25">
      <c r="B32" s="25" t="s">
        <v>67</v>
      </c>
      <c r="C32" s="34">
        <f>SUM(C33:C37)</f>
        <v>119783652.68544999</v>
      </c>
      <c r="D32" s="34">
        <f>SUM(D33:D37)</f>
        <v>109367090.78399999</v>
      </c>
      <c r="E32" s="34">
        <f>SUM(E33:E37)</f>
        <v>196454723.97</v>
      </c>
      <c r="F32" s="34">
        <f>SUM(F33:F37)</f>
        <v>178768410</v>
      </c>
      <c r="G32" s="34">
        <f>SUM(G33:G37)</f>
        <v>183898743</v>
      </c>
    </row>
    <row r="33" spans="1:396" ht="17.25" x14ac:dyDescent="0.25">
      <c r="B33" s="27" t="s">
        <v>68</v>
      </c>
      <c r="C33" s="28">
        <v>33363038.345909994</v>
      </c>
      <c r="D33" s="32">
        <v>18506545.344000001</v>
      </c>
      <c r="E33" s="28">
        <v>32356173.160000004</v>
      </c>
      <c r="F33" s="32">
        <v>44442539</v>
      </c>
      <c r="G33" s="28">
        <v>32840675</v>
      </c>
    </row>
    <row r="34" spans="1:396" ht="17.25" x14ac:dyDescent="0.25">
      <c r="B34" s="27" t="s">
        <v>69</v>
      </c>
      <c r="C34" s="28">
        <v>7154496.0028099995</v>
      </c>
      <c r="D34" s="32">
        <v>9041126.9759999998</v>
      </c>
      <c r="E34" s="28">
        <v>27486184.669999998</v>
      </c>
      <c r="F34" s="32">
        <v>8369873</v>
      </c>
      <c r="G34" s="28">
        <v>8699262</v>
      </c>
    </row>
    <row r="35" spans="1:396" ht="17.25" x14ac:dyDescent="0.25">
      <c r="B35" s="27" t="s">
        <v>70</v>
      </c>
      <c r="C35" s="28">
        <v>13484450.960109999</v>
      </c>
      <c r="D35" s="32">
        <v>12129445.439999999</v>
      </c>
      <c r="E35" s="28">
        <v>26353571</v>
      </c>
      <c r="F35" s="32">
        <v>14079984</v>
      </c>
      <c r="G35" s="28">
        <v>20426483</v>
      </c>
    </row>
    <row r="36" spans="1:396" s="1" customFormat="1" ht="17.25" x14ac:dyDescent="0.25">
      <c r="B36" s="27" t="s">
        <v>71</v>
      </c>
      <c r="C36" s="28">
        <v>65056098.552119993</v>
      </c>
      <c r="D36" s="28">
        <v>68900259.456</v>
      </c>
      <c r="E36" s="28">
        <v>108774614.14</v>
      </c>
      <c r="F36" s="28">
        <v>110769921</v>
      </c>
      <c r="G36" s="28">
        <v>120419812</v>
      </c>
    </row>
    <row r="37" spans="1:396" x14ac:dyDescent="0.25">
      <c r="B37" s="27" t="s">
        <v>72</v>
      </c>
      <c r="C37" s="28">
        <v>725568.82449999999</v>
      </c>
      <c r="D37" s="28">
        <v>789713.56799999997</v>
      </c>
      <c r="E37" s="28">
        <v>1484181</v>
      </c>
      <c r="F37" s="28">
        <v>1106093</v>
      </c>
      <c r="G37" s="28">
        <v>1512511</v>
      </c>
    </row>
    <row r="38" spans="1:396" x14ac:dyDescent="0.25">
      <c r="B38" s="36" t="s">
        <v>73</v>
      </c>
      <c r="C38" s="37">
        <f>SUM(C39:C51)</f>
        <v>185589807.48749998</v>
      </c>
      <c r="D38" s="37">
        <f>SUM(D39:D51)</f>
        <v>234627313.53600001</v>
      </c>
      <c r="E38" s="37">
        <f>SUM(E39:E51)</f>
        <v>512632255.91000003</v>
      </c>
      <c r="F38" s="37">
        <f>SUM(F39:F51)</f>
        <v>345051526</v>
      </c>
      <c r="G38" s="37">
        <f>SUM(G39:G51)</f>
        <v>844732300</v>
      </c>
    </row>
    <row r="39" spans="1:396" ht="16.5" x14ac:dyDescent="0.25">
      <c r="B39" s="38" t="s">
        <v>74</v>
      </c>
      <c r="C39" s="1037">
        <v>44691136.804209992</v>
      </c>
      <c r="D39" s="1037">
        <v>31031380.800000001</v>
      </c>
      <c r="E39" s="1037">
        <v>157982111</v>
      </c>
      <c r="F39" s="1037">
        <v>92590311</v>
      </c>
      <c r="G39" s="1037">
        <v>471642925</v>
      </c>
    </row>
    <row r="40" spans="1:396" ht="17.25" x14ac:dyDescent="0.25">
      <c r="B40" s="27" t="s">
        <v>75</v>
      </c>
      <c r="C40" s="1037">
        <v>4914807.5601299992</v>
      </c>
      <c r="D40" s="1040">
        <v>33634782.719999999</v>
      </c>
      <c r="E40" s="1040">
        <v>44112822</v>
      </c>
      <c r="F40" s="1040">
        <v>30007690</v>
      </c>
      <c r="G40" s="1040">
        <v>30007690</v>
      </c>
    </row>
    <row r="41" spans="1:396" s="1" customFormat="1" ht="17.25" x14ac:dyDescent="0.25">
      <c r="B41" s="27" t="s">
        <v>76</v>
      </c>
      <c r="C41" s="28">
        <v>0</v>
      </c>
      <c r="D41" s="28">
        <v>52180301.376000002</v>
      </c>
      <c r="E41" s="28">
        <v>11875249.859999999</v>
      </c>
      <c r="F41" s="28">
        <v>29686095</v>
      </c>
      <c r="G41" s="28">
        <v>0</v>
      </c>
    </row>
    <row r="42" spans="1:396" s="1" customFormat="1" ht="17.25" x14ac:dyDescent="0.25">
      <c r="B42" s="27" t="s">
        <v>77</v>
      </c>
      <c r="C42" s="32">
        <v>47475941.029009998</v>
      </c>
      <c r="D42" s="32">
        <v>37829207.807999998</v>
      </c>
      <c r="E42" s="32">
        <v>52135039.350000001</v>
      </c>
      <c r="F42" s="32">
        <v>82279720</v>
      </c>
      <c r="G42" s="32">
        <v>149361406</v>
      </c>
    </row>
    <row r="43" spans="1:396" ht="16.5" x14ac:dyDescent="0.25">
      <c r="B43" s="38" t="s">
        <v>78</v>
      </c>
      <c r="C43" s="1037">
        <v>5195715.7467799997</v>
      </c>
      <c r="D43" s="1037">
        <v>7267319.1359999999</v>
      </c>
      <c r="E43" s="1037">
        <v>8115527.5</v>
      </c>
      <c r="F43" s="1037">
        <v>10068751</v>
      </c>
      <c r="G43" s="1037">
        <v>15224337</v>
      </c>
    </row>
    <row r="44" spans="1:396" s="1" customFormat="1" ht="17.25" x14ac:dyDescent="0.25">
      <c r="B44" s="27" t="s">
        <v>79</v>
      </c>
      <c r="C44" s="1037"/>
      <c r="D44" s="1037"/>
      <c r="E44" s="1037"/>
      <c r="F44" s="1037"/>
      <c r="G44" s="1037">
        <v>816231</v>
      </c>
    </row>
    <row r="45" spans="1:396" s="1" customFormat="1" ht="17.25" x14ac:dyDescent="0.25">
      <c r="B45" s="27" t="s">
        <v>80</v>
      </c>
      <c r="C45" s="28">
        <v>4462101.3265399998</v>
      </c>
      <c r="D45" s="28">
        <v>3443676.7680000002</v>
      </c>
      <c r="E45" s="28">
        <v>11221413</v>
      </c>
      <c r="F45" s="28">
        <v>9731409</v>
      </c>
      <c r="G45" s="28">
        <v>8892059</v>
      </c>
    </row>
    <row r="46" spans="1:396" s="1" customFormat="1" ht="17.25" x14ac:dyDescent="0.25">
      <c r="B46" s="27" t="s">
        <v>81</v>
      </c>
      <c r="C46" s="28">
        <v>10132112.577599999</v>
      </c>
      <c r="D46" s="28">
        <v>15107658.048</v>
      </c>
      <c r="E46" s="28">
        <v>32478696.75</v>
      </c>
      <c r="F46" s="28">
        <v>30167159</v>
      </c>
      <c r="G46" s="28">
        <v>32482713</v>
      </c>
    </row>
    <row r="47" spans="1:396" x14ac:dyDescent="0.25">
      <c r="B47" s="27" t="s">
        <v>82</v>
      </c>
      <c r="C47" s="28">
        <v>904752.22265999997</v>
      </c>
      <c r="D47" s="28">
        <v>1465335.648</v>
      </c>
      <c r="E47" s="28">
        <v>2174396.75</v>
      </c>
      <c r="F47" s="28">
        <v>1836055</v>
      </c>
      <c r="G47" s="28">
        <v>2172133</v>
      </c>
    </row>
    <row r="48" spans="1:396" s="39" customFormat="1" x14ac:dyDescent="0.25">
      <c r="A48" s="1"/>
      <c r="B48" s="27" t="s">
        <v>83</v>
      </c>
      <c r="C48" s="28">
        <v>17652387.713479999</v>
      </c>
      <c r="D48" s="28">
        <v>5547749.7599999998</v>
      </c>
      <c r="E48" s="28">
        <v>2620554.2400000002</v>
      </c>
      <c r="F48" s="28">
        <v>2459253</v>
      </c>
      <c r="G48" s="28">
        <v>2622774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</row>
    <row r="49" spans="2:7" s="1" customFormat="1" x14ac:dyDescent="0.25">
      <c r="B49" s="27" t="s">
        <v>84</v>
      </c>
      <c r="C49" s="28">
        <v>905607.48810999992</v>
      </c>
      <c r="D49" s="28">
        <v>1611866.5919999999</v>
      </c>
      <c r="E49" s="28">
        <v>2246845.5</v>
      </c>
      <c r="F49" s="28">
        <v>2644224</v>
      </c>
      <c r="G49" s="28">
        <v>3015157</v>
      </c>
    </row>
    <row r="50" spans="2:7" x14ac:dyDescent="0.25">
      <c r="B50" s="27" t="s">
        <v>85</v>
      </c>
      <c r="C50" s="28">
        <v>1147123.90013</v>
      </c>
      <c r="D50" s="28">
        <v>1396696.8959999999</v>
      </c>
      <c r="E50" s="28">
        <v>2346794.4</v>
      </c>
      <c r="F50" s="28">
        <v>2193694</v>
      </c>
      <c r="G50" s="28">
        <v>2041096</v>
      </c>
    </row>
    <row r="51" spans="2:7" x14ac:dyDescent="0.25">
      <c r="B51" s="27" t="s">
        <v>86</v>
      </c>
      <c r="C51" s="28">
        <v>48108121.11885</v>
      </c>
      <c r="D51" s="28">
        <v>44111337.983999997</v>
      </c>
      <c r="E51" s="28">
        <v>185322805.56</v>
      </c>
      <c r="F51" s="28">
        <v>51387165</v>
      </c>
      <c r="G51" s="28">
        <v>126453779</v>
      </c>
    </row>
    <row r="52" spans="2:7" x14ac:dyDescent="0.25">
      <c r="B52" s="25" t="s">
        <v>87</v>
      </c>
      <c r="C52" s="31">
        <f>SUM(C53:C57)</f>
        <v>351431344.81675994</v>
      </c>
      <c r="D52" s="31">
        <f>SUM(D53:D57)</f>
        <v>257167040.25599998</v>
      </c>
      <c r="E52" s="31">
        <f>SUM(E53:E57)</f>
        <v>515178197.61000001</v>
      </c>
      <c r="F52" s="31">
        <f>SUM(F53:F57)</f>
        <v>529354452</v>
      </c>
      <c r="G52" s="31">
        <f>SUM(G53:G57)</f>
        <v>665651672.24000001</v>
      </c>
    </row>
    <row r="53" spans="2:7" x14ac:dyDescent="0.25">
      <c r="B53" s="27" t="s">
        <v>88</v>
      </c>
      <c r="C53" s="28">
        <v>27689394.013189994</v>
      </c>
      <c r="D53" s="28">
        <v>21341438.495999999</v>
      </c>
      <c r="E53" s="28">
        <v>24989494.27</v>
      </c>
      <c r="F53" s="28">
        <v>25273562</v>
      </c>
      <c r="G53" s="28">
        <v>37673415</v>
      </c>
    </row>
    <row r="54" spans="2:7" ht="17.25" x14ac:dyDescent="0.25">
      <c r="B54" s="27" t="s">
        <v>89</v>
      </c>
      <c r="C54" s="28">
        <v>10619755.346459998</v>
      </c>
      <c r="D54" s="28">
        <v>14717553.983999999</v>
      </c>
      <c r="E54" s="28">
        <v>22276454.780000001</v>
      </c>
      <c r="F54" s="28">
        <v>28767645</v>
      </c>
      <c r="G54" s="28">
        <v>37607165</v>
      </c>
    </row>
    <row r="55" spans="2:7" x14ac:dyDescent="0.25">
      <c r="B55" s="27" t="s">
        <v>90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</row>
    <row r="56" spans="2:7" ht="17.25" x14ac:dyDescent="0.25">
      <c r="B56" s="27" t="s">
        <v>91</v>
      </c>
      <c r="C56" s="28">
        <v>311220856.99535996</v>
      </c>
      <c r="D56" s="28">
        <v>218521435.104</v>
      </c>
      <c r="E56" s="28">
        <v>462816693.75999999</v>
      </c>
      <c r="F56" s="28">
        <v>469296818</v>
      </c>
      <c r="G56" s="28">
        <v>584082475.24000001</v>
      </c>
    </row>
    <row r="57" spans="2:7" x14ac:dyDescent="0.25">
      <c r="B57" s="29" t="s">
        <v>92</v>
      </c>
      <c r="C57" s="30">
        <v>1901338.4617499998</v>
      </c>
      <c r="D57" s="30">
        <v>2586612.6719999998</v>
      </c>
      <c r="E57" s="30">
        <v>5095554.8</v>
      </c>
      <c r="F57" s="30">
        <v>6016427</v>
      </c>
      <c r="G57" s="30">
        <v>6288617</v>
      </c>
    </row>
    <row r="58" spans="2:7" x14ac:dyDescent="0.25">
      <c r="B58" s="25" t="s">
        <v>93</v>
      </c>
      <c r="C58" s="31">
        <f>SUM(C59:C61)</f>
        <v>1204829976.6010299</v>
      </c>
      <c r="D58" s="31">
        <f>SUM(D59:D61)</f>
        <v>1191997152.8639998</v>
      </c>
      <c r="E58" s="31">
        <f>SUM(E59:E61)</f>
        <v>1882083870.6400001</v>
      </c>
      <c r="F58" s="31">
        <f>SUM(F59:F61)</f>
        <v>1411438525.71</v>
      </c>
      <c r="G58" s="31">
        <f>SUM(G59:G61)</f>
        <v>1514867147.0999999</v>
      </c>
    </row>
    <row r="59" spans="2:7" x14ac:dyDescent="0.25">
      <c r="B59" s="27" t="s">
        <v>94</v>
      </c>
      <c r="C59" s="28">
        <v>3474842.0725199999</v>
      </c>
      <c r="D59" s="28">
        <v>3090028.0320000001</v>
      </c>
      <c r="E59" s="28">
        <v>3233889.75</v>
      </c>
      <c r="F59" s="28">
        <v>2748156</v>
      </c>
      <c r="G59" s="28">
        <v>4500389</v>
      </c>
    </row>
    <row r="60" spans="2:7" x14ac:dyDescent="0.25">
      <c r="B60" s="27" t="s">
        <v>95</v>
      </c>
      <c r="C60" s="28">
        <v>3861364.0467999997</v>
      </c>
      <c r="D60" s="28">
        <v>3472878.5279999999</v>
      </c>
      <c r="E60" s="28">
        <v>5228834.49</v>
      </c>
      <c r="F60" s="28">
        <v>5027849</v>
      </c>
      <c r="G60" s="28">
        <v>9337239</v>
      </c>
    </row>
    <row r="61" spans="2:7" ht="17.25" x14ac:dyDescent="0.25">
      <c r="B61" s="27" t="s">
        <v>96</v>
      </c>
      <c r="C61" s="28">
        <v>1197493770.48171</v>
      </c>
      <c r="D61" s="28">
        <v>1185434246.3039999</v>
      </c>
      <c r="E61" s="28">
        <v>1873621146.4000001</v>
      </c>
      <c r="F61" s="28">
        <v>1403662520.71</v>
      </c>
      <c r="G61" s="28">
        <v>1501029519.0999999</v>
      </c>
    </row>
    <row r="62" spans="2:7" x14ac:dyDescent="0.25">
      <c r="B62" s="25" t="s">
        <v>97</v>
      </c>
      <c r="C62" s="31">
        <f>SUM(C63:C70)</f>
        <v>85278251.008210003</v>
      </c>
      <c r="D62" s="31">
        <f>SUM(D63:D70)</f>
        <v>37910212.703999996</v>
      </c>
      <c r="E62" s="31">
        <f>SUM(E63:E70)</f>
        <v>84095397.729999989</v>
      </c>
      <c r="F62" s="31">
        <f>SUM(F63:F70)</f>
        <v>39362184</v>
      </c>
      <c r="G62" s="31">
        <f>SUM(G63:G70)</f>
        <v>72824657</v>
      </c>
    </row>
    <row r="63" spans="2:7" ht="17.25" x14ac:dyDescent="0.25">
      <c r="B63" s="27" t="s">
        <v>98</v>
      </c>
      <c r="C63" s="28">
        <v>3819664.0866799997</v>
      </c>
      <c r="D63" s="1037">
        <v>4840974.432</v>
      </c>
      <c r="E63" s="28">
        <v>7206660.4399999995</v>
      </c>
      <c r="F63" s="1037">
        <v>7680354</v>
      </c>
      <c r="G63" s="28">
        <v>7646849</v>
      </c>
    </row>
    <row r="64" spans="2:7" ht="17.25" x14ac:dyDescent="0.25">
      <c r="B64" s="27" t="s">
        <v>99</v>
      </c>
      <c r="C64" s="33" t="s">
        <v>55</v>
      </c>
      <c r="D64" s="1037" t="s">
        <v>66</v>
      </c>
      <c r="E64" s="33" t="s">
        <v>55</v>
      </c>
      <c r="F64" s="1037" t="s">
        <v>66</v>
      </c>
      <c r="G64" s="33" t="s">
        <v>55</v>
      </c>
    </row>
    <row r="65" spans="2:18" ht="16.5" x14ac:dyDescent="0.25">
      <c r="B65" s="38" t="s">
        <v>100</v>
      </c>
      <c r="C65" s="1037">
        <v>8912448.9024999999</v>
      </c>
      <c r="D65" s="1037">
        <v>3982531.392</v>
      </c>
      <c r="E65" s="1037">
        <v>6581886.71</v>
      </c>
      <c r="F65" s="1037">
        <v>6909524</v>
      </c>
      <c r="G65" s="1037">
        <v>9956228</v>
      </c>
    </row>
    <row r="66" spans="2:18" ht="17.25" x14ac:dyDescent="0.25">
      <c r="B66" s="27" t="s">
        <v>101</v>
      </c>
      <c r="C66" s="1037"/>
      <c r="D66" s="1037"/>
      <c r="E66" s="1037"/>
      <c r="F66" s="1037"/>
      <c r="G66" s="1037">
        <v>3615396</v>
      </c>
    </row>
    <row r="67" spans="2:18" ht="17.25" x14ac:dyDescent="0.25">
      <c r="B67" s="27" t="s">
        <v>102</v>
      </c>
      <c r="C67" s="28">
        <v>5450675.6638099989</v>
      </c>
      <c r="D67" s="28">
        <v>2859962.1120000002</v>
      </c>
      <c r="E67" s="28">
        <v>3991138.57</v>
      </c>
      <c r="F67" s="28">
        <v>2775759</v>
      </c>
      <c r="G67" s="28">
        <v>8169580</v>
      </c>
    </row>
    <row r="68" spans="2:18" x14ac:dyDescent="0.25">
      <c r="B68" s="27" t="s">
        <v>103</v>
      </c>
      <c r="C68" s="28">
        <v>455393.30199999997</v>
      </c>
      <c r="D68" s="28">
        <v>3836159.7119999998</v>
      </c>
      <c r="E68" s="28">
        <v>2899778.75</v>
      </c>
      <c r="F68" s="28">
        <v>4643119</v>
      </c>
      <c r="G68" s="28">
        <v>8184744</v>
      </c>
    </row>
    <row r="69" spans="2:18" x14ac:dyDescent="0.25">
      <c r="B69" s="40" t="s">
        <v>104</v>
      </c>
      <c r="C69" s="28">
        <v>0</v>
      </c>
      <c r="D69" s="28">
        <v>2859347.2319999998</v>
      </c>
      <c r="E69" s="28">
        <v>2854305.26</v>
      </c>
      <c r="F69" s="28">
        <v>3315034</v>
      </c>
      <c r="G69" s="33" t="s">
        <v>55</v>
      </c>
    </row>
    <row r="70" spans="2:18" x14ac:dyDescent="0.25">
      <c r="B70" s="29" t="s">
        <v>105</v>
      </c>
      <c r="C70" s="30">
        <v>66640069.053219996</v>
      </c>
      <c r="D70" s="30">
        <v>19531237.824000001</v>
      </c>
      <c r="E70" s="30">
        <v>60561628</v>
      </c>
      <c r="F70" s="30">
        <v>14038394</v>
      </c>
      <c r="G70" s="30">
        <v>35251860</v>
      </c>
    </row>
    <row r="71" spans="2:18" ht="13.5" customHeight="1" x14ac:dyDescent="0.25">
      <c r="B71" s="25" t="s">
        <v>106</v>
      </c>
      <c r="C71" s="31">
        <f>SUM(C72:C73)</f>
        <v>324055971.64668</v>
      </c>
      <c r="D71" s="31">
        <f>SUM(D72:D73)</f>
        <v>416023118.78399998</v>
      </c>
      <c r="E71" s="31">
        <f>SUM(E72:E73)</f>
        <v>452720054</v>
      </c>
      <c r="F71" s="31">
        <f>SUM(F72:F73)</f>
        <v>438689053</v>
      </c>
      <c r="G71" s="31">
        <f>SUM(G72:G73)</f>
        <v>542561976</v>
      </c>
    </row>
    <row r="72" spans="2:18" ht="14.25" customHeight="1" x14ac:dyDescent="0.25">
      <c r="B72" s="27" t="s">
        <v>107</v>
      </c>
      <c r="C72" s="28">
        <v>318145586.97167999</v>
      </c>
      <c r="D72" s="1037">
        <v>416023118.78399998</v>
      </c>
      <c r="E72" s="1038">
        <v>452720054</v>
      </c>
      <c r="F72" s="1037">
        <v>438689053</v>
      </c>
      <c r="G72" s="1038">
        <v>542561976</v>
      </c>
    </row>
    <row r="73" spans="2:18" x14ac:dyDescent="0.25">
      <c r="B73" s="27" t="s">
        <v>108</v>
      </c>
      <c r="C73" s="28">
        <v>5910384.6749999998</v>
      </c>
      <c r="D73" s="1037"/>
      <c r="E73" s="1038"/>
      <c r="F73" s="1037"/>
      <c r="G73" s="1038"/>
    </row>
    <row r="74" spans="2:18" ht="15.75" thickBot="1" x14ac:dyDescent="0.3">
      <c r="B74" s="27" t="s">
        <v>109</v>
      </c>
      <c r="C74" s="28">
        <v>284169923.10199994</v>
      </c>
      <c r="D74" s="28">
        <v>94708024.991999999</v>
      </c>
      <c r="E74" s="28"/>
      <c r="F74" s="28">
        <v>3087</v>
      </c>
      <c r="G74" s="33" t="s">
        <v>55</v>
      </c>
    </row>
    <row r="75" spans="2:18" ht="15.75" thickBot="1" x14ac:dyDescent="0.3">
      <c r="B75" s="41" t="s">
        <v>110</v>
      </c>
      <c r="C75" s="42">
        <v>3581548512</v>
      </c>
      <c r="D75" s="42">
        <v>2936495552</v>
      </c>
      <c r="E75" s="42">
        <v>5712662066.1700001</v>
      </c>
      <c r="F75" s="42">
        <v>4234656856</v>
      </c>
      <c r="G75" s="42">
        <v>5576100547.2099991</v>
      </c>
    </row>
    <row r="76" spans="2:18" ht="15.75" x14ac:dyDescent="0.25">
      <c r="B76" s="43"/>
      <c r="C76" s="44"/>
      <c r="D76" s="44"/>
      <c r="E76" s="44"/>
      <c r="F76" s="44"/>
      <c r="G76" s="44"/>
    </row>
    <row r="77" spans="2:18" ht="15.75" x14ac:dyDescent="0.25">
      <c r="B77" s="1039" t="s">
        <v>111</v>
      </c>
      <c r="C77" s="1039"/>
      <c r="D77" s="1039"/>
      <c r="E77" s="1039"/>
      <c r="F77" s="1039"/>
      <c r="G77" s="16"/>
      <c r="I77" s="18"/>
      <c r="N77" s="20"/>
      <c r="O77" s="18"/>
      <c r="P77" s="18"/>
      <c r="Q77" s="18"/>
      <c r="R77" s="18"/>
    </row>
    <row r="78" spans="2:18" ht="38.25" customHeight="1" thickBot="1" x14ac:dyDescent="0.3">
      <c r="B78" s="45" t="s">
        <v>36</v>
      </c>
      <c r="C78" s="46" t="s">
        <v>112</v>
      </c>
      <c r="D78" s="46" t="s">
        <v>113</v>
      </c>
      <c r="E78" s="46" t="s">
        <v>114</v>
      </c>
      <c r="F78" s="46" t="s">
        <v>115</v>
      </c>
      <c r="G78" s="16"/>
      <c r="I78" s="18"/>
      <c r="N78" s="20"/>
      <c r="O78" s="18"/>
      <c r="P78" s="18"/>
      <c r="Q78" s="18"/>
      <c r="R78" s="18"/>
    </row>
    <row r="79" spans="2:18" ht="15.75" x14ac:dyDescent="0.25">
      <c r="B79" s="43" t="s">
        <v>40</v>
      </c>
      <c r="C79" s="47">
        <f>SUM(C80:C88)</f>
        <v>721883392.92999995</v>
      </c>
      <c r="D79" s="47">
        <f>SUM(D80:D88)</f>
        <v>453288724.51999998</v>
      </c>
      <c r="E79" s="47">
        <f>SUM(E80:E88)</f>
        <v>922306492</v>
      </c>
      <c r="F79" s="47">
        <v>302837714</v>
      </c>
      <c r="G79" s="16"/>
      <c r="I79" s="18"/>
      <c r="N79" s="20"/>
      <c r="O79" s="18"/>
      <c r="P79" s="18"/>
      <c r="Q79" s="18"/>
      <c r="R79" s="18"/>
    </row>
    <row r="80" spans="2:18" ht="15.75" x14ac:dyDescent="0.25">
      <c r="B80" s="48" t="s">
        <v>41</v>
      </c>
      <c r="C80" s="49">
        <v>6289973</v>
      </c>
      <c r="D80" s="49">
        <v>10886321</v>
      </c>
      <c r="E80" s="49">
        <v>5579102</v>
      </c>
      <c r="F80" s="49">
        <v>14627445</v>
      </c>
      <c r="G80" s="16"/>
      <c r="H80" s="492"/>
      <c r="I80" s="492"/>
      <c r="J80" s="492"/>
      <c r="K80" s="492"/>
      <c r="L80" s="492"/>
      <c r="N80" s="20"/>
      <c r="O80" s="18"/>
      <c r="P80" s="18"/>
      <c r="Q80" s="18"/>
      <c r="R80" s="18"/>
    </row>
    <row r="81" spans="2:18" ht="15.75" x14ac:dyDescent="0.25">
      <c r="B81" s="48" t="s">
        <v>42</v>
      </c>
      <c r="C81" s="49">
        <v>15535352</v>
      </c>
      <c r="D81" s="49">
        <v>9946921</v>
      </c>
      <c r="E81" s="49">
        <v>5972400</v>
      </c>
      <c r="F81" s="49">
        <v>22231391</v>
      </c>
      <c r="G81" s="51"/>
      <c r="I81" s="492"/>
      <c r="J81" s="492"/>
      <c r="K81" s="492"/>
      <c r="L81" s="492"/>
      <c r="N81" s="20"/>
      <c r="O81" s="18"/>
      <c r="P81" s="18"/>
      <c r="Q81" s="18"/>
      <c r="R81" s="18"/>
    </row>
    <row r="82" spans="2:18" ht="18.75" x14ac:dyDescent="0.25">
      <c r="B82" s="48" t="s">
        <v>116</v>
      </c>
      <c r="C82" s="49">
        <v>4069130</v>
      </c>
      <c r="D82" s="49">
        <v>7915675</v>
      </c>
      <c r="E82" s="49">
        <v>4850874</v>
      </c>
      <c r="F82" s="49">
        <v>73895693</v>
      </c>
      <c r="G82" s="16"/>
      <c r="I82" s="491"/>
      <c r="J82" s="491"/>
      <c r="K82" s="491"/>
      <c r="L82" s="491"/>
      <c r="N82" s="20"/>
      <c r="O82" s="18"/>
      <c r="P82" s="18"/>
      <c r="Q82" s="18"/>
      <c r="R82" s="18"/>
    </row>
    <row r="83" spans="2:18" ht="18.75" x14ac:dyDescent="0.25">
      <c r="B83" s="48" t="s">
        <v>117</v>
      </c>
      <c r="C83" s="49">
        <v>689552268.16999996</v>
      </c>
      <c r="D83" s="49">
        <v>413579834.51999998</v>
      </c>
      <c r="E83" s="49">
        <v>901407486</v>
      </c>
      <c r="F83" s="49">
        <v>151352937</v>
      </c>
      <c r="G83" s="16"/>
      <c r="I83" s="492"/>
      <c r="J83" s="492"/>
      <c r="K83" s="492"/>
      <c r="L83" s="492"/>
      <c r="N83" s="20"/>
      <c r="O83" s="18"/>
      <c r="P83" s="18"/>
      <c r="Q83" s="18"/>
      <c r="R83" s="18"/>
    </row>
    <row r="84" spans="2:18" ht="18.75" x14ac:dyDescent="0.25">
      <c r="B84" s="48" t="s">
        <v>118</v>
      </c>
      <c r="C84" s="49">
        <v>3319835</v>
      </c>
      <c r="D84" s="49">
        <v>5913024</v>
      </c>
      <c r="E84" s="49">
        <v>1805772</v>
      </c>
      <c r="F84" s="49">
        <v>5170588</v>
      </c>
      <c r="G84" s="16"/>
      <c r="I84" s="492"/>
      <c r="J84" s="492"/>
      <c r="K84" s="492"/>
      <c r="L84" s="492"/>
      <c r="N84" s="20"/>
      <c r="O84" s="18"/>
      <c r="P84" s="18"/>
      <c r="Q84" s="18"/>
      <c r="R84" s="18"/>
    </row>
    <row r="85" spans="2:18" ht="15.75" x14ac:dyDescent="0.25">
      <c r="B85" s="48" t="s">
        <v>119</v>
      </c>
      <c r="C85" s="49">
        <v>0</v>
      </c>
      <c r="D85" s="49">
        <v>0</v>
      </c>
      <c r="E85" s="49">
        <v>0</v>
      </c>
      <c r="F85" s="49">
        <v>26099446</v>
      </c>
      <c r="G85" s="16"/>
      <c r="I85" s="492"/>
      <c r="J85" s="492"/>
      <c r="K85" s="492"/>
      <c r="L85" s="492"/>
      <c r="N85" s="20"/>
      <c r="O85" s="18"/>
      <c r="P85" s="18"/>
      <c r="Q85" s="18"/>
      <c r="R85" s="18"/>
    </row>
    <row r="86" spans="2:18" ht="15.75" x14ac:dyDescent="0.25">
      <c r="B86" s="48" t="s">
        <v>120</v>
      </c>
      <c r="C86" s="49">
        <v>0</v>
      </c>
      <c r="D86" s="49">
        <v>0</v>
      </c>
      <c r="E86" s="49">
        <v>0</v>
      </c>
      <c r="F86" s="49">
        <v>5000000</v>
      </c>
      <c r="G86" s="16"/>
      <c r="I86" s="492"/>
      <c r="J86" s="492"/>
      <c r="K86" s="492"/>
      <c r="L86" s="492"/>
      <c r="N86" s="20"/>
      <c r="O86" s="18"/>
      <c r="P86" s="18"/>
      <c r="Q86" s="18"/>
      <c r="R86" s="18"/>
    </row>
    <row r="87" spans="2:18" ht="15.75" x14ac:dyDescent="0.25">
      <c r="B87" s="48" t="s">
        <v>46</v>
      </c>
      <c r="C87" s="49">
        <v>1292273.76</v>
      </c>
      <c r="D87" s="49">
        <v>1912481</v>
      </c>
      <c r="E87" s="49">
        <v>1040457</v>
      </c>
      <c r="F87" s="49">
        <v>1783719</v>
      </c>
      <c r="G87" s="16"/>
      <c r="I87" s="492"/>
      <c r="J87" s="492"/>
      <c r="K87" s="492"/>
      <c r="L87" s="492"/>
      <c r="N87" s="20"/>
      <c r="O87" s="18"/>
      <c r="P87" s="18"/>
      <c r="Q87" s="18"/>
      <c r="R87" s="18"/>
    </row>
    <row r="88" spans="2:18" ht="15.75" x14ac:dyDescent="0.25">
      <c r="B88" s="52" t="s">
        <v>47</v>
      </c>
      <c r="C88" s="53">
        <v>1824561</v>
      </c>
      <c r="D88" s="53">
        <v>3134468</v>
      </c>
      <c r="E88" s="53">
        <v>1650401</v>
      </c>
      <c r="F88" s="53">
        <v>2676495</v>
      </c>
      <c r="G88" s="16"/>
      <c r="I88" s="18"/>
      <c r="N88" s="20"/>
      <c r="O88" s="18"/>
      <c r="P88" s="18"/>
      <c r="Q88" s="18"/>
      <c r="R88" s="18"/>
    </row>
    <row r="89" spans="2:18" ht="15.75" x14ac:dyDescent="0.25">
      <c r="B89" s="43" t="s">
        <v>48</v>
      </c>
      <c r="C89" s="54">
        <f>SUM(C90:C98)</f>
        <v>125964708</v>
      </c>
      <c r="D89" s="54">
        <f>SUM(D90:D98)</f>
        <v>207018325.75</v>
      </c>
      <c r="E89" s="54">
        <f>SUM(E90:E98)</f>
        <v>157139367</v>
      </c>
      <c r="F89" s="54">
        <v>421761695</v>
      </c>
      <c r="G89" s="16"/>
      <c r="I89" s="18"/>
      <c r="N89" s="20"/>
      <c r="O89" s="18"/>
      <c r="P89" s="18"/>
      <c r="Q89" s="18"/>
      <c r="R89" s="18"/>
    </row>
    <row r="90" spans="2:18" ht="18.75" x14ac:dyDescent="0.25">
      <c r="B90" s="48" t="s">
        <v>121</v>
      </c>
      <c r="C90" s="49">
        <v>7515574</v>
      </c>
      <c r="D90" s="49">
        <v>12894096</v>
      </c>
      <c r="E90" s="49">
        <v>6396005</v>
      </c>
      <c r="F90" s="55" t="s">
        <v>55</v>
      </c>
      <c r="G90" s="16"/>
      <c r="I90" s="18"/>
      <c r="N90" s="20"/>
      <c r="O90" s="18"/>
      <c r="P90" s="18"/>
      <c r="Q90" s="18"/>
      <c r="R90" s="18"/>
    </row>
    <row r="91" spans="2:18" ht="18.75" x14ac:dyDescent="0.25">
      <c r="B91" s="48" t="s">
        <v>122</v>
      </c>
      <c r="C91" s="49">
        <v>7550364</v>
      </c>
      <c r="D91" s="49">
        <v>9080153.5</v>
      </c>
      <c r="E91" s="49">
        <v>55892261</v>
      </c>
      <c r="F91" s="49">
        <v>33786802</v>
      </c>
      <c r="G91" s="16"/>
      <c r="I91" s="18"/>
      <c r="N91" s="20"/>
      <c r="O91" s="18"/>
      <c r="P91" s="18"/>
      <c r="Q91" s="18"/>
      <c r="R91" s="18"/>
    </row>
    <row r="92" spans="2:18" ht="15.75" x14ac:dyDescent="0.25">
      <c r="B92" s="48" t="s">
        <v>51</v>
      </c>
      <c r="C92" s="49">
        <v>36630900</v>
      </c>
      <c r="D92" s="49">
        <v>53511769.5</v>
      </c>
      <c r="E92" s="49">
        <v>19644862</v>
      </c>
      <c r="F92" s="49">
        <v>40910351</v>
      </c>
      <c r="G92" s="16"/>
      <c r="I92" s="18"/>
      <c r="N92" s="20"/>
      <c r="O92" s="18"/>
      <c r="P92" s="18"/>
      <c r="Q92" s="18"/>
      <c r="R92" s="18"/>
    </row>
    <row r="93" spans="2:18" ht="15.75" x14ac:dyDescent="0.25">
      <c r="B93" s="48" t="s">
        <v>52</v>
      </c>
      <c r="C93" s="49">
        <v>17729967</v>
      </c>
      <c r="D93" s="49">
        <v>53377467</v>
      </c>
      <c r="E93" s="49">
        <v>25131943</v>
      </c>
      <c r="F93" s="49">
        <v>43653718</v>
      </c>
      <c r="G93" s="16"/>
      <c r="I93" s="18"/>
      <c r="N93" s="20"/>
      <c r="O93" s="18"/>
      <c r="P93" s="18"/>
      <c r="Q93" s="18"/>
      <c r="R93" s="18"/>
    </row>
    <row r="94" spans="2:18" ht="15.75" x14ac:dyDescent="0.25">
      <c r="B94" s="48" t="s">
        <v>53</v>
      </c>
      <c r="C94" s="49">
        <v>12757800</v>
      </c>
      <c r="D94" s="49">
        <v>19829767</v>
      </c>
      <c r="E94" s="49">
        <v>17602699</v>
      </c>
      <c r="F94" s="49">
        <v>51385808</v>
      </c>
      <c r="G94" s="16"/>
      <c r="I94" s="18"/>
      <c r="N94" s="20"/>
      <c r="O94" s="18"/>
      <c r="P94" s="18"/>
      <c r="Q94" s="18"/>
      <c r="R94" s="18"/>
    </row>
    <row r="95" spans="2:18" ht="18.75" x14ac:dyDescent="0.25">
      <c r="B95" s="48" t="s">
        <v>123</v>
      </c>
      <c r="C95" s="49">
        <v>13267115</v>
      </c>
      <c r="D95" s="49">
        <v>5691666.75</v>
      </c>
      <c r="E95" s="49">
        <v>10020162</v>
      </c>
      <c r="F95" s="1034">
        <v>224887635</v>
      </c>
      <c r="G95" s="16"/>
      <c r="I95" s="18"/>
      <c r="N95" s="20"/>
      <c r="O95" s="18"/>
      <c r="P95" s="18"/>
      <c r="Q95" s="18"/>
      <c r="R95" s="18"/>
    </row>
    <row r="96" spans="2:18" ht="18.75" x14ac:dyDescent="0.25">
      <c r="B96" s="48" t="s">
        <v>124</v>
      </c>
      <c r="C96" s="49">
        <v>24787665</v>
      </c>
      <c r="D96" s="49">
        <v>35692854</v>
      </c>
      <c r="E96" s="49">
        <v>14968324</v>
      </c>
      <c r="F96" s="1034"/>
      <c r="G96" s="16"/>
      <c r="I96" s="18"/>
      <c r="N96" s="20"/>
      <c r="O96" s="18"/>
      <c r="P96" s="18"/>
      <c r="Q96" s="18"/>
      <c r="R96" s="18"/>
    </row>
    <row r="97" spans="2:18" ht="15.75" x14ac:dyDescent="0.25">
      <c r="B97" s="48" t="s">
        <v>56</v>
      </c>
      <c r="C97" s="49">
        <v>5725323</v>
      </c>
      <c r="D97" s="49">
        <v>16940552</v>
      </c>
      <c r="E97" s="49">
        <v>7483111</v>
      </c>
      <c r="F97" s="49">
        <v>22137381</v>
      </c>
      <c r="G97" s="16"/>
      <c r="I97" s="18"/>
      <c r="N97" s="20"/>
      <c r="O97" s="18"/>
      <c r="P97" s="18"/>
      <c r="Q97" s="18"/>
      <c r="R97" s="18"/>
    </row>
    <row r="98" spans="2:18" ht="15.75" x14ac:dyDescent="0.25">
      <c r="B98" s="52" t="s">
        <v>125</v>
      </c>
      <c r="C98" s="56" t="s">
        <v>55</v>
      </c>
      <c r="D98" s="56" t="s">
        <v>55</v>
      </c>
      <c r="E98" s="56" t="s">
        <v>55</v>
      </c>
      <c r="F98" s="53">
        <v>5000000</v>
      </c>
      <c r="G98" s="16"/>
      <c r="I98" s="18"/>
      <c r="N98" s="20"/>
      <c r="O98" s="18"/>
      <c r="P98" s="18"/>
      <c r="Q98" s="18"/>
      <c r="R98" s="18"/>
    </row>
    <row r="99" spans="2:18" ht="15.75" x14ac:dyDescent="0.25">
      <c r="B99" s="43" t="s">
        <v>57</v>
      </c>
      <c r="C99" s="54">
        <f>SUM(C100:C101)</f>
        <v>143905878</v>
      </c>
      <c r="D99" s="54">
        <f>SUM(D100:D101)</f>
        <v>448467942.5</v>
      </c>
      <c r="E99" s="54">
        <f>SUM(E100:E101)</f>
        <v>366779794</v>
      </c>
      <c r="F99" s="54">
        <v>669941644</v>
      </c>
      <c r="G99" s="16"/>
      <c r="I99" s="18"/>
      <c r="N99" s="20"/>
      <c r="O99" s="18"/>
      <c r="P99" s="18"/>
      <c r="Q99" s="18"/>
      <c r="R99" s="18"/>
    </row>
    <row r="100" spans="2:18" ht="18.75" x14ac:dyDescent="0.25">
      <c r="B100" s="48" t="s">
        <v>126</v>
      </c>
      <c r="C100" s="49">
        <v>107767892</v>
      </c>
      <c r="D100" s="49">
        <v>284075178.5</v>
      </c>
      <c r="E100" s="49">
        <v>283352248</v>
      </c>
      <c r="F100" s="1034">
        <v>669941644</v>
      </c>
      <c r="G100" s="16"/>
      <c r="I100" s="18"/>
      <c r="N100" s="20"/>
      <c r="O100" s="18"/>
      <c r="P100" s="18"/>
      <c r="Q100" s="18"/>
      <c r="R100" s="18"/>
    </row>
    <row r="101" spans="2:18" ht="18.75" x14ac:dyDescent="0.25">
      <c r="B101" s="52" t="s">
        <v>127</v>
      </c>
      <c r="C101" s="53">
        <v>36137986</v>
      </c>
      <c r="D101" s="53">
        <v>164392764</v>
      </c>
      <c r="E101" s="53">
        <v>83427546</v>
      </c>
      <c r="F101" s="1035"/>
      <c r="G101" s="16"/>
      <c r="I101" s="18"/>
      <c r="N101" s="20"/>
      <c r="O101" s="18"/>
      <c r="P101" s="18"/>
      <c r="Q101" s="18"/>
      <c r="R101" s="18"/>
    </row>
    <row r="102" spans="2:18" ht="15.75" x14ac:dyDescent="0.25">
      <c r="B102" s="43" t="s">
        <v>60</v>
      </c>
      <c r="C102" s="54">
        <f>SUM(C103:C105)</f>
        <v>94090110.75</v>
      </c>
      <c r="D102" s="54">
        <f>SUM(D103:D105)</f>
        <v>205833575</v>
      </c>
      <c r="E102" s="54">
        <f>SUM(E103:E105)</f>
        <v>132550903</v>
      </c>
      <c r="F102" s="54">
        <f>SUM(F103:F105)</f>
        <v>424732552</v>
      </c>
      <c r="G102" s="16"/>
      <c r="I102" s="18"/>
      <c r="N102" s="20"/>
      <c r="O102" s="18"/>
      <c r="P102" s="18"/>
      <c r="Q102" s="18"/>
      <c r="R102" s="18"/>
    </row>
    <row r="103" spans="2:18" ht="15.75" x14ac:dyDescent="0.25">
      <c r="B103" s="48" t="s">
        <v>60</v>
      </c>
      <c r="C103" s="49">
        <v>90633403.75</v>
      </c>
      <c r="D103" s="49">
        <v>200195633</v>
      </c>
      <c r="E103" s="49">
        <v>127380999</v>
      </c>
      <c r="F103" s="49">
        <v>389313215</v>
      </c>
      <c r="G103" s="16"/>
      <c r="I103" s="18"/>
      <c r="N103" s="20"/>
      <c r="O103" s="18"/>
      <c r="P103" s="18"/>
      <c r="Q103" s="18"/>
      <c r="R103" s="18"/>
    </row>
    <row r="104" spans="2:18" ht="15.75" x14ac:dyDescent="0.25">
      <c r="B104" s="48" t="s">
        <v>61</v>
      </c>
      <c r="C104" s="49">
        <v>3456707</v>
      </c>
      <c r="D104" s="49">
        <v>5637942</v>
      </c>
      <c r="E104" s="49">
        <v>5169904</v>
      </c>
      <c r="F104" s="49">
        <v>15419337</v>
      </c>
      <c r="G104" s="16"/>
      <c r="I104" s="18"/>
      <c r="N104" s="20"/>
      <c r="O104" s="18"/>
      <c r="P104" s="18"/>
      <c r="Q104" s="18"/>
      <c r="R104" s="18"/>
    </row>
    <row r="105" spans="2:18" ht="15.75" x14ac:dyDescent="0.25">
      <c r="B105" s="52" t="s">
        <v>128</v>
      </c>
      <c r="C105" s="56" t="s">
        <v>55</v>
      </c>
      <c r="D105" s="56" t="s">
        <v>55</v>
      </c>
      <c r="E105" s="56" t="s">
        <v>55</v>
      </c>
      <c r="F105" s="53">
        <v>20000000</v>
      </c>
      <c r="G105" s="16"/>
      <c r="I105" s="18"/>
      <c r="N105" s="20"/>
      <c r="O105" s="18"/>
      <c r="P105" s="18"/>
      <c r="Q105" s="18"/>
      <c r="R105" s="18"/>
    </row>
    <row r="106" spans="2:18" ht="15.75" x14ac:dyDescent="0.25">
      <c r="B106" s="43" t="s">
        <v>62</v>
      </c>
      <c r="C106" s="57">
        <f>SUM(C107:C110)</f>
        <v>421319977</v>
      </c>
      <c r="D106" s="57">
        <f>SUM(D107:D110)</f>
        <v>1016768751.05</v>
      </c>
      <c r="E106" s="57">
        <f>SUM(E107:E110)</f>
        <v>419059983</v>
      </c>
      <c r="F106" s="57">
        <f>SUM(F107:F110)</f>
        <v>566306828</v>
      </c>
      <c r="G106" s="16"/>
      <c r="I106" s="18"/>
      <c r="N106" s="20"/>
      <c r="O106" s="18"/>
      <c r="P106" s="18"/>
      <c r="Q106" s="18"/>
      <c r="R106" s="18"/>
    </row>
    <row r="107" spans="2:18" ht="15.75" x14ac:dyDescent="0.25">
      <c r="B107" s="48" t="s">
        <v>63</v>
      </c>
      <c r="C107" s="49">
        <v>7012841</v>
      </c>
      <c r="D107" s="49">
        <v>33575624</v>
      </c>
      <c r="E107" s="49">
        <v>11985222</v>
      </c>
      <c r="F107" s="49">
        <v>40537249</v>
      </c>
      <c r="G107" s="16"/>
      <c r="I107" s="18"/>
      <c r="N107" s="20"/>
      <c r="O107" s="18"/>
      <c r="P107" s="18"/>
      <c r="Q107" s="18"/>
      <c r="R107" s="18"/>
    </row>
    <row r="108" spans="2:18" ht="18.75" x14ac:dyDescent="0.25">
      <c r="B108" s="48" t="s">
        <v>129</v>
      </c>
      <c r="C108" s="49">
        <v>409017567</v>
      </c>
      <c r="D108" s="49">
        <v>859896654.04999995</v>
      </c>
      <c r="E108" s="49">
        <v>335168952</v>
      </c>
      <c r="F108" s="1034">
        <v>519777096</v>
      </c>
      <c r="G108" s="16"/>
      <c r="I108" s="18"/>
      <c r="N108" s="20"/>
      <c r="O108" s="18"/>
      <c r="P108" s="18"/>
      <c r="Q108" s="18"/>
      <c r="R108" s="18"/>
    </row>
    <row r="109" spans="2:18" ht="18.75" x14ac:dyDescent="0.25">
      <c r="B109" s="48" t="s">
        <v>130</v>
      </c>
      <c r="C109" s="49">
        <v>5289569</v>
      </c>
      <c r="D109" s="49">
        <v>123296473</v>
      </c>
      <c r="E109" s="49">
        <v>71523556</v>
      </c>
      <c r="F109" s="1034"/>
      <c r="G109" s="16"/>
      <c r="I109" s="18"/>
      <c r="N109" s="20"/>
      <c r="O109" s="18"/>
      <c r="P109" s="18"/>
      <c r="Q109" s="18"/>
      <c r="R109" s="18"/>
    </row>
    <row r="110" spans="2:18" ht="18.75" x14ac:dyDescent="0.25">
      <c r="B110" s="52" t="s">
        <v>131</v>
      </c>
      <c r="C110" s="56" t="s">
        <v>55</v>
      </c>
      <c r="D110" s="56" t="s">
        <v>55</v>
      </c>
      <c r="E110" s="53">
        <v>382253</v>
      </c>
      <c r="F110" s="53">
        <v>5992483</v>
      </c>
      <c r="G110" s="16"/>
      <c r="I110" s="18"/>
      <c r="N110" s="20"/>
      <c r="O110" s="18"/>
      <c r="P110" s="18"/>
      <c r="Q110" s="18"/>
      <c r="R110" s="18"/>
    </row>
    <row r="111" spans="2:18" ht="15.75" x14ac:dyDescent="0.25">
      <c r="B111" s="43" t="s">
        <v>67</v>
      </c>
      <c r="C111" s="57">
        <f>SUM(C112:C118)</f>
        <v>88709295</v>
      </c>
      <c r="D111" s="57">
        <f>SUM(D112:D118)</f>
        <v>354489341</v>
      </c>
      <c r="E111" s="57">
        <f>SUM(E112:E118)</f>
        <v>232719607</v>
      </c>
      <c r="F111" s="57">
        <f>SUM(F112:F118)</f>
        <v>463307578</v>
      </c>
      <c r="G111" s="16"/>
      <c r="I111" s="18"/>
      <c r="N111" s="20"/>
      <c r="O111" s="18"/>
      <c r="P111" s="18"/>
      <c r="Q111" s="18"/>
      <c r="R111" s="18"/>
    </row>
    <row r="112" spans="2:18" ht="18.75" x14ac:dyDescent="0.25">
      <c r="B112" s="48" t="s">
        <v>132</v>
      </c>
      <c r="C112" s="49">
        <v>18858780</v>
      </c>
      <c r="D112" s="49">
        <v>88566962</v>
      </c>
      <c r="E112" s="49">
        <v>29628752</v>
      </c>
      <c r="F112" s="58">
        <v>148810459</v>
      </c>
      <c r="G112" s="16"/>
      <c r="I112" s="18"/>
      <c r="N112" s="20"/>
      <c r="O112" s="18"/>
      <c r="P112" s="18"/>
      <c r="Q112" s="18"/>
      <c r="R112" s="18"/>
    </row>
    <row r="113" spans="2:18" ht="18.75" x14ac:dyDescent="0.25">
      <c r="B113" s="48" t="s">
        <v>133</v>
      </c>
      <c r="C113" s="49">
        <v>3645029</v>
      </c>
      <c r="D113" s="49">
        <v>6668895</v>
      </c>
      <c r="E113" s="55" t="s">
        <v>55</v>
      </c>
      <c r="F113" s="55" t="s">
        <v>55</v>
      </c>
      <c r="G113" s="16"/>
      <c r="I113" s="18"/>
      <c r="N113" s="20"/>
      <c r="O113" s="18"/>
      <c r="P113" s="18"/>
      <c r="Q113" s="18"/>
      <c r="R113" s="18"/>
    </row>
    <row r="114" spans="2:18" ht="18.75" x14ac:dyDescent="0.25">
      <c r="B114" s="48" t="s">
        <v>134</v>
      </c>
      <c r="C114" s="49">
        <v>11927599</v>
      </c>
      <c r="D114" s="49">
        <v>32942910</v>
      </c>
      <c r="E114" s="49">
        <v>10693289</v>
      </c>
      <c r="F114" s="58"/>
      <c r="G114" s="16"/>
      <c r="I114" s="18"/>
      <c r="N114" s="20"/>
      <c r="O114" s="18"/>
      <c r="P114" s="18"/>
      <c r="Q114" s="18"/>
      <c r="R114" s="18"/>
    </row>
    <row r="115" spans="2:18" ht="15.75" x14ac:dyDescent="0.25">
      <c r="B115" s="48" t="s">
        <v>135</v>
      </c>
      <c r="C115" s="55" t="s">
        <v>55</v>
      </c>
      <c r="D115" s="49">
        <v>5324300</v>
      </c>
      <c r="E115" s="49">
        <v>5027140</v>
      </c>
      <c r="F115" s="49">
        <v>305204770</v>
      </c>
      <c r="G115" s="16"/>
      <c r="I115" s="18"/>
      <c r="N115" s="20"/>
      <c r="O115" s="18"/>
      <c r="P115" s="18"/>
      <c r="Q115" s="18"/>
      <c r="R115" s="18"/>
    </row>
    <row r="116" spans="2:18" ht="18.75" x14ac:dyDescent="0.25">
      <c r="B116" s="48" t="s">
        <v>136</v>
      </c>
      <c r="C116" s="49">
        <v>53258164</v>
      </c>
      <c r="D116" s="49">
        <v>214947709</v>
      </c>
      <c r="E116" s="49">
        <v>183301137</v>
      </c>
      <c r="F116" s="55" t="s">
        <v>55</v>
      </c>
      <c r="G116" s="16"/>
      <c r="I116" s="18"/>
      <c r="N116" s="20"/>
      <c r="O116" s="18"/>
      <c r="P116" s="18"/>
      <c r="Q116" s="18"/>
      <c r="R116" s="18"/>
    </row>
    <row r="117" spans="2:18" ht="18.75" x14ac:dyDescent="0.25">
      <c r="B117" s="48" t="s">
        <v>137</v>
      </c>
      <c r="C117" s="55" t="s">
        <v>55</v>
      </c>
      <c r="D117" s="49">
        <v>4573335</v>
      </c>
      <c r="E117" s="49">
        <v>3210660</v>
      </c>
      <c r="F117" s="49">
        <v>7545323</v>
      </c>
      <c r="G117" s="16"/>
      <c r="I117" s="18"/>
      <c r="N117" s="20"/>
      <c r="O117" s="18"/>
      <c r="P117" s="18"/>
      <c r="Q117" s="18"/>
      <c r="R117" s="18"/>
    </row>
    <row r="118" spans="2:18" ht="15.75" x14ac:dyDescent="0.25">
      <c r="B118" s="48" t="s">
        <v>72</v>
      </c>
      <c r="C118" s="49">
        <v>1019723</v>
      </c>
      <c r="D118" s="49">
        <v>1465230</v>
      </c>
      <c r="E118" s="49">
        <v>858629</v>
      </c>
      <c r="F118" s="49">
        <v>1747026</v>
      </c>
      <c r="G118" s="16"/>
      <c r="I118" s="18"/>
      <c r="N118" s="20"/>
      <c r="O118" s="18"/>
      <c r="P118" s="18"/>
      <c r="Q118" s="18"/>
      <c r="R118" s="18"/>
    </row>
    <row r="119" spans="2:18" ht="15.75" x14ac:dyDescent="0.25">
      <c r="B119" s="52" t="s">
        <v>138</v>
      </c>
      <c r="C119" s="56" t="s">
        <v>55</v>
      </c>
      <c r="D119" s="53">
        <v>1000000</v>
      </c>
      <c r="E119" s="56" t="s">
        <v>55</v>
      </c>
      <c r="F119" s="56" t="s">
        <v>55</v>
      </c>
      <c r="G119" s="16"/>
      <c r="I119" s="18"/>
      <c r="N119" s="20"/>
      <c r="O119" s="18"/>
      <c r="P119" s="18"/>
      <c r="Q119" s="18"/>
      <c r="R119" s="18"/>
    </row>
    <row r="120" spans="2:18" ht="15.75" x14ac:dyDescent="0.25">
      <c r="B120" s="59" t="s">
        <v>73</v>
      </c>
      <c r="C120" s="60">
        <f>SUM(C121:C137)</f>
        <v>2009507584.6799998</v>
      </c>
      <c r="D120" s="60">
        <f>SUM(D121:D137)</f>
        <v>1390562666.2</v>
      </c>
      <c r="E120" s="60">
        <f>SUM(E121:E137)</f>
        <v>649962489</v>
      </c>
      <c r="F120" s="60">
        <f>SUM(F121:F137)</f>
        <v>1005838634</v>
      </c>
      <c r="G120" s="16"/>
      <c r="I120" s="18"/>
      <c r="N120" s="20"/>
      <c r="O120" s="18"/>
      <c r="P120" s="18"/>
      <c r="Q120" s="18"/>
      <c r="R120" s="18"/>
    </row>
    <row r="121" spans="2:18" ht="18" x14ac:dyDescent="0.25">
      <c r="B121" s="61" t="s">
        <v>139</v>
      </c>
      <c r="C121" s="1034">
        <v>586096497.55999994</v>
      </c>
      <c r="D121" s="1034">
        <v>855184636.70000005</v>
      </c>
      <c r="E121" s="1034">
        <v>304408882</v>
      </c>
      <c r="F121" s="1034">
        <v>201262740</v>
      </c>
      <c r="G121" s="16"/>
      <c r="I121" s="18"/>
      <c r="N121" s="20"/>
      <c r="O121" s="18"/>
      <c r="P121" s="18"/>
      <c r="Q121" s="18"/>
      <c r="R121" s="18"/>
    </row>
    <row r="122" spans="2:18" ht="18.75" x14ac:dyDescent="0.25">
      <c r="B122" s="48" t="s">
        <v>140</v>
      </c>
      <c r="C122" s="1036">
        <v>586096497.55999994</v>
      </c>
      <c r="D122" s="1036"/>
      <c r="E122" s="1036"/>
      <c r="F122" s="1036"/>
      <c r="G122" s="16"/>
      <c r="I122" s="18"/>
      <c r="N122" s="20"/>
      <c r="O122" s="18"/>
      <c r="P122" s="18"/>
      <c r="Q122" s="18"/>
      <c r="R122" s="18"/>
    </row>
    <row r="123" spans="2:18" ht="18.75" x14ac:dyDescent="0.25">
      <c r="B123" s="48" t="s">
        <v>141</v>
      </c>
      <c r="C123" s="49">
        <v>586096497.55999994</v>
      </c>
      <c r="D123" s="49">
        <v>0</v>
      </c>
      <c r="E123" s="49">
        <v>0</v>
      </c>
      <c r="F123" s="49">
        <v>0</v>
      </c>
      <c r="G123" s="16"/>
      <c r="I123" s="18"/>
      <c r="N123" s="20"/>
      <c r="O123" s="18"/>
      <c r="P123" s="18"/>
      <c r="Q123" s="18"/>
      <c r="R123" s="18"/>
    </row>
    <row r="124" spans="2:18" ht="18.75" x14ac:dyDescent="0.25">
      <c r="B124" s="48" t="s">
        <v>142</v>
      </c>
      <c r="C124" s="58">
        <v>45701668</v>
      </c>
      <c r="D124" s="58">
        <v>183097505</v>
      </c>
      <c r="E124" s="58">
        <v>71142412</v>
      </c>
      <c r="F124" s="58">
        <v>98837794</v>
      </c>
      <c r="G124" s="16"/>
      <c r="I124" s="18"/>
      <c r="N124" s="20"/>
      <c r="O124" s="18"/>
      <c r="P124" s="18"/>
      <c r="Q124" s="18"/>
      <c r="R124" s="18"/>
    </row>
    <row r="125" spans="2:18" ht="18" x14ac:dyDescent="0.25">
      <c r="B125" s="61" t="s">
        <v>143</v>
      </c>
      <c r="C125" s="1034">
        <v>8652880</v>
      </c>
      <c r="D125" s="1034">
        <v>11150363</v>
      </c>
      <c r="E125" s="1034">
        <v>9096185</v>
      </c>
      <c r="F125" s="1034">
        <v>13799261</v>
      </c>
      <c r="G125" s="16"/>
      <c r="I125" s="18"/>
      <c r="N125" s="20"/>
      <c r="O125" s="18"/>
      <c r="P125" s="18"/>
      <c r="Q125" s="18"/>
      <c r="R125" s="18"/>
    </row>
    <row r="126" spans="2:18" ht="18.75" x14ac:dyDescent="0.25">
      <c r="B126" s="48" t="s">
        <v>144</v>
      </c>
      <c r="C126" s="1034"/>
      <c r="D126" s="1034">
        <v>340000</v>
      </c>
      <c r="E126" s="1034"/>
      <c r="F126" s="1034"/>
      <c r="G126" s="16"/>
      <c r="I126" s="18"/>
      <c r="N126" s="20"/>
      <c r="O126" s="18"/>
      <c r="P126" s="18"/>
      <c r="Q126" s="18"/>
      <c r="R126" s="18"/>
    </row>
    <row r="127" spans="2:18" ht="18.75" x14ac:dyDescent="0.25">
      <c r="B127" s="48" t="s">
        <v>145</v>
      </c>
      <c r="C127" s="49">
        <v>6889655</v>
      </c>
      <c r="D127" s="49">
        <v>17525647</v>
      </c>
      <c r="E127" s="49">
        <v>2044849</v>
      </c>
      <c r="F127" s="55" t="s">
        <v>55</v>
      </c>
      <c r="G127" s="16"/>
      <c r="I127" s="18"/>
      <c r="N127" s="20"/>
      <c r="O127" s="18"/>
      <c r="P127" s="18"/>
      <c r="Q127" s="18"/>
      <c r="R127" s="18"/>
    </row>
    <row r="128" spans="2:18" ht="18.75" x14ac:dyDescent="0.25">
      <c r="B128" s="48" t="s">
        <v>146</v>
      </c>
      <c r="C128" s="49">
        <v>21638863</v>
      </c>
      <c r="D128" s="49">
        <v>126942599</v>
      </c>
      <c r="E128" s="49">
        <v>132500651</v>
      </c>
      <c r="F128" s="49">
        <v>171248720</v>
      </c>
      <c r="G128" s="16"/>
      <c r="I128" s="18"/>
      <c r="N128" s="20"/>
      <c r="O128" s="18"/>
      <c r="P128" s="18"/>
      <c r="Q128" s="18"/>
      <c r="R128" s="18"/>
    </row>
    <row r="129" spans="2:18" ht="15.75" x14ac:dyDescent="0.25">
      <c r="B129" s="48" t="s">
        <v>82</v>
      </c>
      <c r="C129" s="49">
        <v>1680266</v>
      </c>
      <c r="D129" s="49">
        <v>2203337</v>
      </c>
      <c r="E129" s="49">
        <v>1725256</v>
      </c>
      <c r="F129" s="49">
        <v>3016477</v>
      </c>
      <c r="G129" s="16"/>
      <c r="I129" s="18"/>
      <c r="N129" s="20"/>
      <c r="O129" s="18"/>
      <c r="P129" s="18"/>
      <c r="Q129" s="18"/>
      <c r="R129" s="18"/>
    </row>
    <row r="130" spans="2:18" ht="15.75" x14ac:dyDescent="0.25">
      <c r="B130" s="48" t="s">
        <v>83</v>
      </c>
      <c r="C130" s="49">
        <v>1511229</v>
      </c>
      <c r="D130" s="49">
        <v>2520210</v>
      </c>
      <c r="E130" s="49">
        <v>1184627</v>
      </c>
      <c r="F130" s="49">
        <v>1359094</v>
      </c>
      <c r="G130" s="16"/>
      <c r="I130" s="18"/>
      <c r="N130" s="20"/>
      <c r="O130" s="18"/>
      <c r="P130" s="18"/>
      <c r="Q130" s="18"/>
      <c r="R130" s="18"/>
    </row>
    <row r="131" spans="2:18" ht="15.75" x14ac:dyDescent="0.25">
      <c r="B131" s="48" t="s">
        <v>84</v>
      </c>
      <c r="C131" s="49">
        <v>2117084</v>
      </c>
      <c r="D131" s="49">
        <v>3532080</v>
      </c>
      <c r="E131" s="49">
        <v>2054856</v>
      </c>
      <c r="F131" s="49">
        <v>2491648</v>
      </c>
      <c r="G131" s="16"/>
      <c r="I131" s="18"/>
      <c r="N131" s="20"/>
      <c r="O131" s="18"/>
      <c r="P131" s="18"/>
      <c r="Q131" s="18"/>
      <c r="R131" s="18"/>
    </row>
    <row r="132" spans="2:18" ht="15.75" x14ac:dyDescent="0.25">
      <c r="B132" s="48" t="s">
        <v>85</v>
      </c>
      <c r="C132" s="49">
        <v>1100631</v>
      </c>
      <c r="D132" s="49">
        <v>2166149</v>
      </c>
      <c r="E132" s="49">
        <v>909427</v>
      </c>
      <c r="F132" s="49">
        <v>1359440</v>
      </c>
      <c r="G132" s="16"/>
      <c r="I132" s="18"/>
      <c r="N132" s="20"/>
      <c r="O132" s="18"/>
      <c r="P132" s="18"/>
      <c r="Q132" s="18"/>
      <c r="R132" s="18"/>
    </row>
    <row r="133" spans="2:18" ht="15.75" x14ac:dyDescent="0.25">
      <c r="B133" s="48" t="s">
        <v>86</v>
      </c>
      <c r="C133" s="49">
        <v>161925816</v>
      </c>
      <c r="D133" s="49">
        <v>161589842.5</v>
      </c>
      <c r="E133" s="49">
        <v>101651548</v>
      </c>
      <c r="F133" s="49">
        <v>424483029</v>
      </c>
      <c r="G133" s="16"/>
      <c r="I133" s="18"/>
      <c r="N133" s="20"/>
      <c r="O133" s="18"/>
      <c r="P133" s="18"/>
      <c r="Q133" s="18"/>
      <c r="R133" s="18"/>
    </row>
    <row r="134" spans="2:18" ht="15.75" x14ac:dyDescent="0.25">
      <c r="B134" s="48" t="s">
        <v>147</v>
      </c>
      <c r="C134" s="49">
        <v>0</v>
      </c>
      <c r="D134" s="49"/>
      <c r="E134" s="49">
        <v>2039860</v>
      </c>
      <c r="F134" s="49">
        <v>47603326</v>
      </c>
      <c r="G134" s="16"/>
      <c r="I134" s="18"/>
      <c r="N134" s="20"/>
      <c r="O134" s="18"/>
      <c r="P134" s="18"/>
      <c r="Q134" s="18"/>
      <c r="R134" s="18"/>
    </row>
    <row r="135" spans="2:18" ht="15.75" x14ac:dyDescent="0.25">
      <c r="B135" s="48" t="s">
        <v>148</v>
      </c>
      <c r="C135" s="49">
        <v>0</v>
      </c>
      <c r="D135" s="49">
        <v>24310297</v>
      </c>
      <c r="E135" s="49">
        <v>21203936</v>
      </c>
      <c r="F135" s="49">
        <v>31377105</v>
      </c>
      <c r="G135" s="16"/>
      <c r="I135" s="18"/>
      <c r="N135" s="20"/>
      <c r="O135" s="18"/>
      <c r="P135" s="18"/>
      <c r="Q135" s="18"/>
      <c r="R135" s="18"/>
    </row>
    <row r="136" spans="2:18" ht="15.75" x14ac:dyDescent="0.25">
      <c r="B136" s="48" t="s">
        <v>149</v>
      </c>
      <c r="C136" s="49">
        <v>0</v>
      </c>
      <c r="D136" s="49">
        <v>0</v>
      </c>
      <c r="E136" s="49">
        <v>0</v>
      </c>
      <c r="F136" s="49">
        <v>0</v>
      </c>
      <c r="G136" s="16"/>
      <c r="I136" s="18"/>
      <c r="N136" s="20"/>
      <c r="O136" s="18"/>
      <c r="P136" s="18"/>
      <c r="Q136" s="18"/>
      <c r="R136" s="18"/>
    </row>
    <row r="137" spans="2:18" ht="15.75" x14ac:dyDescent="0.25">
      <c r="B137" s="52" t="s">
        <v>150</v>
      </c>
      <c r="C137" s="53">
        <v>0</v>
      </c>
      <c r="D137" s="53">
        <v>0</v>
      </c>
      <c r="E137" s="53">
        <v>0</v>
      </c>
      <c r="F137" s="53">
        <v>9000000</v>
      </c>
      <c r="G137" s="16"/>
      <c r="I137" s="18"/>
      <c r="N137" s="20"/>
      <c r="O137" s="18"/>
      <c r="P137" s="18"/>
      <c r="Q137" s="18"/>
      <c r="R137" s="18"/>
    </row>
    <row r="138" spans="2:18" ht="15.75" x14ac:dyDescent="0.25">
      <c r="B138" s="43" t="s">
        <v>87</v>
      </c>
      <c r="C138" s="54">
        <f>SUM(C139:C148)</f>
        <v>421013007.60000002</v>
      </c>
      <c r="D138" s="54">
        <f>SUM(D139:D148)</f>
        <v>1231169716.2</v>
      </c>
      <c r="E138" s="54">
        <f>SUM(E139:E148)</f>
        <v>1048436082</v>
      </c>
      <c r="F138" s="54">
        <f>SUM(F139:F148)</f>
        <v>1499367145</v>
      </c>
      <c r="G138" s="16"/>
      <c r="I138" s="18"/>
      <c r="N138" s="20"/>
      <c r="O138" s="18"/>
      <c r="P138" s="18"/>
      <c r="Q138" s="18"/>
      <c r="R138" s="18"/>
    </row>
    <row r="139" spans="2:18" ht="15.75" x14ac:dyDescent="0.25">
      <c r="B139" s="48" t="s">
        <v>88</v>
      </c>
      <c r="C139" s="49">
        <v>17868230</v>
      </c>
      <c r="D139" s="49">
        <v>60854531</v>
      </c>
      <c r="E139" s="49">
        <v>48544132</v>
      </c>
      <c r="F139" s="49">
        <v>79444750</v>
      </c>
      <c r="G139" s="16"/>
      <c r="I139" s="18"/>
      <c r="N139" s="20"/>
      <c r="O139" s="18"/>
      <c r="P139" s="18"/>
      <c r="Q139" s="18"/>
      <c r="R139" s="18"/>
    </row>
    <row r="140" spans="2:18" ht="18.75" x14ac:dyDescent="0.25">
      <c r="B140" s="48" t="s">
        <v>151</v>
      </c>
      <c r="C140" s="49">
        <v>21266099</v>
      </c>
      <c r="D140" s="49">
        <v>43561372</v>
      </c>
      <c r="E140" s="49">
        <v>17279340</v>
      </c>
      <c r="F140" s="49">
        <v>46266919</v>
      </c>
      <c r="G140" s="16"/>
      <c r="I140" s="18"/>
      <c r="N140" s="20"/>
      <c r="O140" s="18"/>
      <c r="P140" s="18"/>
      <c r="Q140" s="18"/>
      <c r="R140" s="18"/>
    </row>
    <row r="141" spans="2:18" ht="15.75" x14ac:dyDescent="0.25">
      <c r="B141" s="48" t="s">
        <v>90</v>
      </c>
      <c r="C141" s="49">
        <v>210000</v>
      </c>
      <c r="D141" s="49">
        <v>4344312</v>
      </c>
      <c r="E141" s="49">
        <v>1879824</v>
      </c>
      <c r="F141" s="49">
        <v>4026408</v>
      </c>
      <c r="G141" s="16"/>
      <c r="I141" s="18"/>
      <c r="N141" s="20"/>
      <c r="O141" s="18"/>
      <c r="P141" s="18"/>
      <c r="Q141" s="18"/>
      <c r="R141" s="18"/>
    </row>
    <row r="142" spans="2:18" ht="18.75" x14ac:dyDescent="0.25">
      <c r="B142" s="48" t="s">
        <v>152</v>
      </c>
      <c r="C142" s="49">
        <v>12115469</v>
      </c>
      <c r="D142" s="49">
        <v>85529338</v>
      </c>
      <c r="E142" s="49">
        <v>56183508</v>
      </c>
      <c r="F142" s="49">
        <v>317484584</v>
      </c>
      <c r="G142" s="16"/>
      <c r="I142" s="18"/>
      <c r="N142" s="20"/>
      <c r="O142" s="18"/>
      <c r="P142" s="18"/>
      <c r="Q142" s="18"/>
      <c r="R142" s="18"/>
    </row>
    <row r="143" spans="2:18" ht="15.75" x14ac:dyDescent="0.25">
      <c r="B143" s="48" t="s">
        <v>153</v>
      </c>
      <c r="C143" s="49">
        <v>0</v>
      </c>
      <c r="D143" s="49">
        <v>0</v>
      </c>
      <c r="E143" s="49">
        <v>0</v>
      </c>
      <c r="F143" s="49">
        <v>15000000</v>
      </c>
      <c r="G143" s="16"/>
      <c r="I143" s="18"/>
      <c r="N143" s="20"/>
      <c r="O143" s="18"/>
      <c r="P143" s="18"/>
      <c r="Q143" s="18"/>
      <c r="R143" s="18"/>
    </row>
    <row r="144" spans="2:18" ht="15.75" x14ac:dyDescent="0.25">
      <c r="B144" s="48" t="s">
        <v>154</v>
      </c>
      <c r="C144" s="49">
        <v>222889763</v>
      </c>
      <c r="D144" s="49">
        <v>620317514.20000005</v>
      </c>
      <c r="E144" s="49">
        <v>554256385</v>
      </c>
      <c r="F144" s="49">
        <v>617147712</v>
      </c>
      <c r="G144" s="16"/>
      <c r="I144" s="18"/>
      <c r="N144" s="20"/>
      <c r="O144" s="18"/>
      <c r="P144" s="18"/>
      <c r="Q144" s="18"/>
      <c r="R144" s="18"/>
    </row>
    <row r="145" spans="2:18" ht="15.75" x14ac:dyDescent="0.25">
      <c r="B145" s="48" t="s">
        <v>155</v>
      </c>
      <c r="C145" s="49">
        <v>118516019.59999999</v>
      </c>
      <c r="D145" s="49">
        <v>338852985</v>
      </c>
      <c r="E145" s="49">
        <v>286866274</v>
      </c>
      <c r="F145" s="49">
        <v>318937004</v>
      </c>
      <c r="G145" s="16"/>
      <c r="I145" s="18"/>
      <c r="N145" s="20"/>
      <c r="O145" s="18"/>
      <c r="P145" s="18"/>
      <c r="Q145" s="18"/>
      <c r="R145" s="18"/>
    </row>
    <row r="146" spans="2:18" ht="15.75" x14ac:dyDescent="0.25">
      <c r="B146" s="48" t="s">
        <v>156</v>
      </c>
      <c r="C146" s="49">
        <v>22279274</v>
      </c>
      <c r="D146" s="49">
        <v>69328204</v>
      </c>
      <c r="E146" s="49">
        <v>79832535</v>
      </c>
      <c r="F146" s="49">
        <v>93894668</v>
      </c>
      <c r="G146" s="16"/>
      <c r="I146" s="18"/>
      <c r="N146" s="20"/>
      <c r="O146" s="18"/>
      <c r="P146" s="18"/>
      <c r="Q146" s="18"/>
      <c r="R146" s="18"/>
    </row>
    <row r="147" spans="2:18" ht="15.75" x14ac:dyDescent="0.25">
      <c r="B147" s="48" t="s">
        <v>157</v>
      </c>
      <c r="C147" s="49">
        <v>1650264</v>
      </c>
      <c r="D147" s="49">
        <v>3027421</v>
      </c>
      <c r="E147" s="49">
        <v>1563846</v>
      </c>
      <c r="F147" s="49">
        <v>2133864</v>
      </c>
      <c r="G147" s="16"/>
      <c r="I147" s="18"/>
      <c r="N147" s="20"/>
      <c r="O147" s="18"/>
      <c r="P147" s="18"/>
      <c r="Q147" s="18"/>
      <c r="R147" s="18"/>
    </row>
    <row r="148" spans="2:18" ht="15.75" x14ac:dyDescent="0.25">
      <c r="B148" s="52" t="s">
        <v>92</v>
      </c>
      <c r="C148" s="53">
        <v>4217889</v>
      </c>
      <c r="D148" s="53">
        <v>5354039</v>
      </c>
      <c r="E148" s="53">
        <v>2030238</v>
      </c>
      <c r="F148" s="53">
        <v>5031236</v>
      </c>
      <c r="G148" s="16"/>
      <c r="I148" s="18"/>
      <c r="N148" s="20"/>
      <c r="O148" s="18"/>
      <c r="P148" s="18"/>
      <c r="Q148" s="18"/>
      <c r="R148" s="18"/>
    </row>
    <row r="149" spans="2:18" ht="15.75" x14ac:dyDescent="0.25">
      <c r="B149" s="43" t="s">
        <v>93</v>
      </c>
      <c r="C149" s="54">
        <f>SUM(C150:C153)</f>
        <v>1081350002.2</v>
      </c>
      <c r="D149" s="54">
        <f>SUM(D150:D153)</f>
        <v>3806693986.75</v>
      </c>
      <c r="E149" s="54">
        <f>SUM(E150:E153)</f>
        <v>2847181003</v>
      </c>
      <c r="F149" s="54">
        <f>SUM(F150:F153)</f>
        <v>3141564778</v>
      </c>
      <c r="G149" s="16"/>
      <c r="I149" s="18"/>
      <c r="N149" s="20"/>
      <c r="O149" s="18"/>
      <c r="P149" s="18"/>
      <c r="Q149" s="18"/>
      <c r="R149" s="18"/>
    </row>
    <row r="150" spans="2:18" ht="15.75" x14ac:dyDescent="0.25">
      <c r="B150" s="48" t="s">
        <v>94</v>
      </c>
      <c r="C150" s="49">
        <v>3339330</v>
      </c>
      <c r="D150" s="49">
        <v>3677366</v>
      </c>
      <c r="E150" s="49">
        <v>2079268</v>
      </c>
      <c r="F150" s="49">
        <v>3000561</v>
      </c>
      <c r="G150" s="16"/>
      <c r="I150" s="18"/>
      <c r="N150" s="20"/>
      <c r="O150" s="18"/>
      <c r="P150" s="18"/>
      <c r="Q150" s="18"/>
      <c r="R150" s="18"/>
    </row>
    <row r="151" spans="2:18" ht="15.75" x14ac:dyDescent="0.25">
      <c r="B151" s="48" t="s">
        <v>95</v>
      </c>
      <c r="C151" s="49">
        <v>12478062</v>
      </c>
      <c r="D151" s="49">
        <v>17819373</v>
      </c>
      <c r="E151" s="49">
        <v>7474836</v>
      </c>
      <c r="F151" s="49">
        <v>13532971</v>
      </c>
      <c r="G151" s="16"/>
      <c r="I151" s="18"/>
      <c r="N151" s="20"/>
      <c r="O151" s="18"/>
      <c r="P151" s="18"/>
      <c r="Q151" s="18"/>
      <c r="R151" s="18"/>
    </row>
    <row r="152" spans="2:18" ht="18.75" x14ac:dyDescent="0.25">
      <c r="B152" s="48" t="s">
        <v>158</v>
      </c>
      <c r="C152" s="49">
        <v>1065532610.2</v>
      </c>
      <c r="D152" s="49">
        <v>3654310981.75</v>
      </c>
      <c r="E152" s="49">
        <v>2648033587</v>
      </c>
      <c r="F152" s="49">
        <v>2942197486</v>
      </c>
      <c r="G152" s="16"/>
      <c r="I152" s="18"/>
      <c r="N152" s="20"/>
      <c r="O152" s="18"/>
      <c r="P152" s="18"/>
      <c r="Q152" s="18"/>
      <c r="R152" s="18"/>
    </row>
    <row r="153" spans="2:18" ht="15.75" x14ac:dyDescent="0.25">
      <c r="B153" s="52" t="s">
        <v>159</v>
      </c>
      <c r="C153" s="53">
        <v>0</v>
      </c>
      <c r="D153" s="53">
        <v>130886266</v>
      </c>
      <c r="E153" s="53">
        <v>189593312</v>
      </c>
      <c r="F153" s="53">
        <v>182833760</v>
      </c>
      <c r="G153" s="16"/>
      <c r="I153" s="18"/>
      <c r="N153" s="20"/>
      <c r="O153" s="18"/>
      <c r="P153" s="18"/>
      <c r="Q153" s="18"/>
      <c r="R153" s="18"/>
    </row>
    <row r="154" spans="2:18" ht="15.75" x14ac:dyDescent="0.25">
      <c r="B154" s="43" t="s">
        <v>97</v>
      </c>
      <c r="C154" s="54">
        <f>SUM(C155:C162)</f>
        <v>80857130</v>
      </c>
      <c r="D154" s="54">
        <f>SUM(D155:D162)</f>
        <v>145090516.53</v>
      </c>
      <c r="E154" s="54">
        <f>SUM(E155:E162)</f>
        <v>36398646</v>
      </c>
      <c r="F154" s="54">
        <f>SUM(F155:F162)</f>
        <v>96561995</v>
      </c>
      <c r="G154" s="16"/>
      <c r="I154" s="18"/>
      <c r="N154" s="20"/>
      <c r="O154" s="18"/>
      <c r="P154" s="18"/>
      <c r="Q154" s="18"/>
      <c r="R154" s="18"/>
    </row>
    <row r="155" spans="2:18" ht="18.75" x14ac:dyDescent="0.25">
      <c r="B155" s="48" t="s">
        <v>160</v>
      </c>
      <c r="C155" s="49">
        <v>4243850</v>
      </c>
      <c r="D155" s="49">
        <v>7807430.5300000003</v>
      </c>
      <c r="E155" s="49">
        <v>4117649</v>
      </c>
      <c r="F155" s="1034">
        <v>32531044</v>
      </c>
      <c r="G155" s="16"/>
      <c r="I155" s="18"/>
      <c r="N155" s="20"/>
      <c r="O155" s="18"/>
      <c r="P155" s="18"/>
      <c r="Q155" s="18"/>
      <c r="R155" s="18"/>
    </row>
    <row r="156" spans="2:18" ht="18.75" x14ac:dyDescent="0.25">
      <c r="B156" s="48" t="s">
        <v>161</v>
      </c>
      <c r="C156" s="49">
        <v>16586468</v>
      </c>
      <c r="D156" s="49">
        <v>25604959</v>
      </c>
      <c r="E156" s="49">
        <v>8990301</v>
      </c>
      <c r="F156" s="1034"/>
      <c r="G156" s="16"/>
      <c r="I156" s="18"/>
      <c r="N156" s="20"/>
      <c r="O156" s="18"/>
      <c r="P156" s="18"/>
      <c r="Q156" s="18"/>
      <c r="R156" s="18"/>
    </row>
    <row r="157" spans="2:18" ht="18" x14ac:dyDescent="0.25">
      <c r="B157" s="61" t="s">
        <v>162</v>
      </c>
      <c r="C157" s="1034">
        <v>19649331</v>
      </c>
      <c r="D157" s="1034">
        <v>9243878</v>
      </c>
      <c r="E157" s="1034">
        <v>5684678</v>
      </c>
      <c r="F157" s="1034">
        <v>24181922</v>
      </c>
      <c r="G157" s="16"/>
      <c r="I157" s="18"/>
      <c r="N157" s="20"/>
      <c r="O157" s="18"/>
      <c r="P157" s="18"/>
      <c r="Q157" s="18"/>
      <c r="R157" s="18"/>
    </row>
    <row r="158" spans="2:18" ht="18.75" x14ac:dyDescent="0.25">
      <c r="B158" s="48" t="s">
        <v>163</v>
      </c>
      <c r="C158" s="1034">
        <v>6392985</v>
      </c>
      <c r="D158" s="1034">
        <v>4928813</v>
      </c>
      <c r="E158" s="1034"/>
      <c r="F158" s="1034"/>
      <c r="G158" s="16"/>
      <c r="I158" s="18"/>
      <c r="N158" s="20"/>
      <c r="O158" s="18"/>
      <c r="P158" s="18"/>
      <c r="Q158" s="18"/>
      <c r="R158" s="18"/>
    </row>
    <row r="159" spans="2:18" ht="18.75" x14ac:dyDescent="0.25">
      <c r="B159" s="48" t="s">
        <v>164</v>
      </c>
      <c r="C159" s="49">
        <v>5246482</v>
      </c>
      <c r="D159" s="49">
        <v>6574209</v>
      </c>
      <c r="E159" s="49">
        <v>2014856</v>
      </c>
      <c r="F159" s="49">
        <v>8234051</v>
      </c>
      <c r="G159" s="16"/>
      <c r="I159" s="18"/>
      <c r="N159" s="20"/>
      <c r="O159" s="18"/>
      <c r="P159" s="18"/>
      <c r="Q159" s="18"/>
      <c r="R159" s="18"/>
    </row>
    <row r="160" spans="2:18" ht="15.75" x14ac:dyDescent="0.25">
      <c r="B160" s="48" t="s">
        <v>103</v>
      </c>
      <c r="C160" s="49">
        <v>5877421</v>
      </c>
      <c r="D160" s="49">
        <v>20157703</v>
      </c>
      <c r="E160" s="49">
        <v>1957818</v>
      </c>
      <c r="F160" s="49">
        <v>10019306</v>
      </c>
      <c r="G160" s="16"/>
      <c r="I160" s="18"/>
      <c r="N160" s="20"/>
      <c r="O160" s="18"/>
      <c r="P160" s="18"/>
      <c r="Q160" s="18"/>
      <c r="R160" s="18"/>
    </row>
    <row r="161" spans="2:18" ht="15.75" x14ac:dyDescent="0.25">
      <c r="B161" s="48" t="s">
        <v>104</v>
      </c>
      <c r="C161" s="55" t="s">
        <v>55</v>
      </c>
      <c r="D161" s="55" t="s">
        <v>55</v>
      </c>
      <c r="E161" s="55" t="s">
        <v>55</v>
      </c>
      <c r="F161" s="55" t="s">
        <v>55</v>
      </c>
      <c r="G161" s="16"/>
      <c r="I161" s="18"/>
      <c r="N161" s="20"/>
      <c r="O161" s="18"/>
      <c r="P161" s="18"/>
      <c r="Q161" s="18"/>
      <c r="R161" s="18"/>
    </row>
    <row r="162" spans="2:18" ht="15.75" x14ac:dyDescent="0.25">
      <c r="B162" s="52" t="s">
        <v>105</v>
      </c>
      <c r="C162" s="53">
        <v>22860593</v>
      </c>
      <c r="D162" s="53">
        <v>70773524</v>
      </c>
      <c r="E162" s="53">
        <v>13633344</v>
      </c>
      <c r="F162" s="53">
        <v>21595672</v>
      </c>
      <c r="G162" s="16"/>
      <c r="I162" s="18"/>
      <c r="N162" s="20"/>
      <c r="O162" s="18"/>
      <c r="P162" s="18"/>
      <c r="Q162" s="18"/>
      <c r="R162" s="18"/>
    </row>
    <row r="163" spans="2:18" ht="15.75" x14ac:dyDescent="0.25">
      <c r="B163" s="43" t="s">
        <v>106</v>
      </c>
      <c r="C163" s="54">
        <f>SUM(C164:C168)</f>
        <v>404554219</v>
      </c>
      <c r="D163" s="54">
        <f>SUM(D164:D168)</f>
        <v>881126715</v>
      </c>
      <c r="E163" s="54">
        <f>SUM(E164:E168)</f>
        <v>0</v>
      </c>
      <c r="F163" s="54">
        <f>SUM(F164:F168)</f>
        <v>1322992831</v>
      </c>
      <c r="G163" s="16"/>
      <c r="I163" s="18"/>
      <c r="N163" s="20"/>
      <c r="O163" s="18"/>
      <c r="P163" s="18"/>
      <c r="Q163" s="18"/>
      <c r="R163" s="18"/>
    </row>
    <row r="164" spans="2:18" ht="15.75" x14ac:dyDescent="0.25">
      <c r="B164" s="48" t="s">
        <v>107</v>
      </c>
      <c r="C164" s="49">
        <v>342004219</v>
      </c>
      <c r="D164" s="49">
        <v>812358000</v>
      </c>
      <c r="E164" s="54">
        <v>0</v>
      </c>
      <c r="F164" s="1034">
        <v>566708086</v>
      </c>
      <c r="G164" s="16"/>
      <c r="I164" s="18"/>
      <c r="N164" s="20"/>
      <c r="O164" s="18"/>
      <c r="P164" s="18"/>
      <c r="Q164" s="18"/>
      <c r="R164" s="18"/>
    </row>
    <row r="165" spans="2:18" ht="15.75" x14ac:dyDescent="0.25">
      <c r="B165" s="48" t="s">
        <v>108</v>
      </c>
      <c r="C165" s="49">
        <v>27000000</v>
      </c>
      <c r="D165" s="49">
        <v>67700000</v>
      </c>
      <c r="E165" s="54">
        <v>0</v>
      </c>
      <c r="F165" s="1034"/>
      <c r="G165" s="16"/>
      <c r="I165" s="18"/>
      <c r="N165" s="20"/>
      <c r="O165" s="18"/>
      <c r="P165" s="18"/>
      <c r="Q165" s="18"/>
      <c r="R165" s="18"/>
    </row>
    <row r="166" spans="2:18" ht="15.75" x14ac:dyDescent="0.25">
      <c r="B166" s="48" t="s">
        <v>165</v>
      </c>
      <c r="C166" s="49"/>
      <c r="D166" s="49"/>
      <c r="E166" s="54">
        <v>0</v>
      </c>
      <c r="F166" s="49">
        <v>209977245</v>
      </c>
      <c r="G166" s="16"/>
      <c r="I166" s="18"/>
      <c r="N166" s="20"/>
      <c r="O166" s="18"/>
      <c r="P166" s="18"/>
      <c r="Q166" s="18"/>
      <c r="R166" s="18"/>
    </row>
    <row r="167" spans="2:18" ht="15.75" x14ac:dyDescent="0.25">
      <c r="B167" s="48" t="s">
        <v>166</v>
      </c>
      <c r="C167" s="49">
        <v>35550000</v>
      </c>
      <c r="D167" s="49">
        <v>1068715</v>
      </c>
      <c r="E167" s="54">
        <v>0</v>
      </c>
      <c r="F167" s="49">
        <v>194307500</v>
      </c>
      <c r="G167" s="16"/>
      <c r="I167" s="18"/>
      <c r="N167" s="20"/>
      <c r="O167" s="18"/>
      <c r="P167" s="18"/>
      <c r="Q167" s="18"/>
      <c r="R167" s="18"/>
    </row>
    <row r="168" spans="2:18" ht="15.75" x14ac:dyDescent="0.25">
      <c r="B168" s="52" t="s">
        <v>27</v>
      </c>
      <c r="C168" s="53"/>
      <c r="D168" s="53"/>
      <c r="E168" s="62">
        <v>0</v>
      </c>
      <c r="F168" s="53">
        <v>352000000</v>
      </c>
      <c r="G168" s="16"/>
      <c r="I168" s="18"/>
      <c r="N168" s="20"/>
      <c r="O168" s="18"/>
      <c r="P168" s="18"/>
      <c r="Q168" s="18"/>
      <c r="R168" s="18"/>
    </row>
    <row r="169" spans="2:18" ht="15.75" x14ac:dyDescent="0.25">
      <c r="B169" s="48" t="s">
        <v>109</v>
      </c>
      <c r="C169" s="55" t="s">
        <v>55</v>
      </c>
      <c r="D169" s="55" t="s">
        <v>55</v>
      </c>
      <c r="E169" s="55" t="s">
        <v>55</v>
      </c>
      <c r="F169" s="49">
        <v>170000000</v>
      </c>
      <c r="G169" s="16"/>
      <c r="I169" s="18"/>
      <c r="N169" s="20"/>
      <c r="O169" s="18"/>
      <c r="P169" s="18"/>
      <c r="Q169" s="18"/>
      <c r="R169" s="18"/>
    </row>
    <row r="170" spans="2:18" ht="15.75" x14ac:dyDescent="0.25">
      <c r="B170" s="48" t="s">
        <v>167</v>
      </c>
      <c r="C170" s="55" t="s">
        <v>55</v>
      </c>
      <c r="D170" s="55" t="s">
        <v>55</v>
      </c>
      <c r="E170" s="55" t="s">
        <v>55</v>
      </c>
      <c r="F170" s="49">
        <v>500000000</v>
      </c>
      <c r="G170" s="16"/>
      <c r="I170" s="18"/>
      <c r="N170" s="20"/>
      <c r="O170" s="18"/>
      <c r="P170" s="18"/>
      <c r="Q170" s="18"/>
      <c r="R170" s="18"/>
    </row>
    <row r="171" spans="2:18" ht="16.5" thickBot="1" x14ac:dyDescent="0.3">
      <c r="B171" s="63" t="s">
        <v>168</v>
      </c>
      <c r="C171" s="55" t="s">
        <v>55</v>
      </c>
      <c r="D171" s="55" t="s">
        <v>55</v>
      </c>
      <c r="E171" s="55" t="s">
        <v>55</v>
      </c>
      <c r="F171" s="64">
        <f>7057000000-170000000</f>
        <v>6887000000</v>
      </c>
      <c r="G171" s="16"/>
      <c r="I171" s="18"/>
      <c r="N171" s="20"/>
      <c r="O171" s="18"/>
      <c r="P171" s="18"/>
      <c r="Q171" s="18"/>
      <c r="R171" s="18"/>
    </row>
    <row r="172" spans="2:18" ht="16.5" thickBot="1" x14ac:dyDescent="0.3">
      <c r="B172" s="65" t="s">
        <v>110</v>
      </c>
      <c r="C172" s="66">
        <v>4424123919.04</v>
      </c>
      <c r="D172" s="66">
        <v>10141510260.499998</v>
      </c>
      <c r="E172" s="66">
        <v>6812534366</v>
      </c>
      <c r="F172" s="66">
        <f>F79+F89+F99+F102+F106+F111+F120+F138+F149+F154+F163+SUM(F169:F171)</f>
        <v>17472213394</v>
      </c>
      <c r="G172" s="16"/>
      <c r="I172" s="18"/>
      <c r="N172" s="20"/>
      <c r="O172" s="18"/>
      <c r="P172" s="18"/>
      <c r="Q172" s="18"/>
      <c r="R172" s="18"/>
    </row>
    <row r="173" spans="2:18" x14ac:dyDescent="0.25">
      <c r="G173" s="16"/>
      <c r="I173" s="18"/>
      <c r="N173" s="20"/>
      <c r="O173" s="18"/>
      <c r="P173" s="18"/>
      <c r="Q173" s="18"/>
      <c r="R173" s="18"/>
    </row>
    <row r="174" spans="2:18" x14ac:dyDescent="0.25">
      <c r="G174" s="16"/>
      <c r="I174" s="18"/>
      <c r="N174" s="20"/>
      <c r="O174" s="18"/>
      <c r="P174" s="18"/>
      <c r="Q174" s="18"/>
      <c r="R174" s="18"/>
    </row>
    <row r="175" spans="2:18" x14ac:dyDescent="0.25">
      <c r="C175" s="50"/>
      <c r="D175" s="50"/>
      <c r="E175" s="50"/>
      <c r="F175" s="50"/>
      <c r="G175" s="16"/>
      <c r="I175" s="18"/>
      <c r="N175" s="20"/>
      <c r="O175" s="18"/>
      <c r="P175" s="18"/>
      <c r="Q175" s="18"/>
      <c r="R175" s="18"/>
    </row>
    <row r="176" spans="2:18" x14ac:dyDescent="0.25">
      <c r="B176" s="51" t="s">
        <v>169</v>
      </c>
      <c r="D176" s="50"/>
      <c r="E176" s="50"/>
      <c r="F176" s="50"/>
      <c r="G176" s="16"/>
      <c r="I176" s="18"/>
      <c r="N176" s="20"/>
      <c r="O176" s="18"/>
      <c r="P176" s="18"/>
      <c r="Q176" s="18"/>
      <c r="R176" s="18"/>
    </row>
    <row r="177" spans="2:18" x14ac:dyDescent="0.25">
      <c r="B177" s="16" t="s">
        <v>170</v>
      </c>
      <c r="D177" s="21"/>
      <c r="E177" s="21"/>
      <c r="F177" s="21"/>
      <c r="G177" s="16"/>
      <c r="I177" s="18"/>
      <c r="N177" s="20"/>
      <c r="O177" s="18"/>
      <c r="P177" s="18"/>
      <c r="Q177" s="18"/>
      <c r="R177" s="18"/>
    </row>
    <row r="178" spans="2:18" x14ac:dyDescent="0.25">
      <c r="B178" s="16" t="s">
        <v>171</v>
      </c>
      <c r="D178" s="50"/>
      <c r="E178" s="50"/>
      <c r="F178" s="50"/>
      <c r="G178" s="16"/>
      <c r="I178" s="18"/>
      <c r="N178" s="20"/>
      <c r="O178" s="18"/>
      <c r="P178" s="18"/>
      <c r="Q178" s="18"/>
      <c r="R178" s="18"/>
    </row>
    <row r="179" spans="2:18" x14ac:dyDescent="0.25">
      <c r="B179" s="16" t="s">
        <v>172</v>
      </c>
      <c r="D179" s="50"/>
      <c r="E179" s="50"/>
      <c r="F179" s="50"/>
      <c r="G179" s="16"/>
      <c r="I179" s="18"/>
      <c r="N179" s="20"/>
      <c r="O179" s="18"/>
      <c r="P179" s="18"/>
      <c r="Q179" s="18"/>
      <c r="R179" s="18"/>
    </row>
    <row r="180" spans="2:18" x14ac:dyDescent="0.25">
      <c r="B180" s="16" t="s">
        <v>173</v>
      </c>
      <c r="D180" s="50"/>
      <c r="E180" s="50"/>
      <c r="F180" s="50"/>
      <c r="G180" s="16"/>
      <c r="I180" s="18"/>
      <c r="N180" s="20"/>
      <c r="O180" s="18"/>
      <c r="P180" s="18"/>
      <c r="Q180" s="18"/>
      <c r="R180" s="18"/>
    </row>
    <row r="181" spans="2:18" x14ac:dyDescent="0.25">
      <c r="B181" s="16" t="s">
        <v>174</v>
      </c>
      <c r="D181" s="50"/>
      <c r="E181" s="50"/>
      <c r="F181" s="50"/>
      <c r="G181" s="16"/>
      <c r="I181" s="18"/>
      <c r="N181" s="20"/>
      <c r="O181" s="18"/>
      <c r="P181" s="18"/>
      <c r="Q181" s="18"/>
      <c r="R181" s="18"/>
    </row>
    <row r="182" spans="2:18" x14ac:dyDescent="0.25">
      <c r="B182" s="16" t="s">
        <v>175</v>
      </c>
      <c r="D182" s="50"/>
      <c r="E182" s="50"/>
      <c r="F182" s="50"/>
      <c r="G182" s="16"/>
      <c r="I182" s="18"/>
      <c r="N182" s="20"/>
      <c r="O182" s="18"/>
      <c r="P182" s="18"/>
      <c r="Q182" s="18"/>
      <c r="R182" s="18"/>
    </row>
    <row r="183" spans="2:18" x14ac:dyDescent="0.25">
      <c r="B183" s="16" t="s">
        <v>176</v>
      </c>
      <c r="G183" s="16"/>
      <c r="I183" s="18"/>
      <c r="N183" s="20"/>
      <c r="O183" s="18"/>
      <c r="P183" s="18"/>
      <c r="Q183" s="18"/>
      <c r="R183" s="18"/>
    </row>
    <row r="184" spans="2:18" x14ac:dyDescent="0.25">
      <c r="B184" s="16" t="s">
        <v>177</v>
      </c>
      <c r="G184" s="16"/>
      <c r="I184" s="18"/>
      <c r="N184" s="20"/>
      <c r="O184" s="18"/>
      <c r="P184" s="18"/>
      <c r="Q184" s="18"/>
      <c r="R184" s="18"/>
    </row>
    <row r="185" spans="2:18" x14ac:dyDescent="0.25">
      <c r="B185" s="16" t="s">
        <v>178</v>
      </c>
      <c r="G185" s="16"/>
      <c r="I185" s="18"/>
      <c r="N185" s="20"/>
      <c r="O185" s="18"/>
      <c r="P185" s="18"/>
      <c r="Q185" s="18"/>
      <c r="R185" s="18"/>
    </row>
    <row r="186" spans="2:18" x14ac:dyDescent="0.25">
      <c r="B186" s="16" t="s">
        <v>179</v>
      </c>
      <c r="G186" s="16"/>
      <c r="I186" s="18"/>
      <c r="N186" s="20"/>
      <c r="O186" s="18"/>
      <c r="P186" s="18"/>
      <c r="Q186" s="18"/>
      <c r="R186" s="18"/>
    </row>
    <row r="187" spans="2:18" x14ac:dyDescent="0.25">
      <c r="B187" s="16" t="s">
        <v>180</v>
      </c>
      <c r="G187" s="16"/>
      <c r="I187" s="18"/>
      <c r="N187" s="20"/>
      <c r="O187" s="18"/>
      <c r="P187" s="18"/>
      <c r="Q187" s="18"/>
      <c r="R187" s="18"/>
    </row>
    <row r="188" spans="2:18" x14ac:dyDescent="0.25">
      <c r="B188" s="16" t="s">
        <v>181</v>
      </c>
      <c r="G188" s="16"/>
      <c r="I188" s="18"/>
      <c r="N188" s="20"/>
      <c r="O188" s="18"/>
      <c r="P188" s="18"/>
      <c r="Q188" s="18"/>
      <c r="R188" s="18"/>
    </row>
    <row r="189" spans="2:18" x14ac:dyDescent="0.25">
      <c r="B189" s="16" t="s">
        <v>182</v>
      </c>
      <c r="G189" s="16"/>
      <c r="I189" s="18"/>
      <c r="N189" s="20"/>
      <c r="O189" s="18"/>
      <c r="P189" s="18"/>
      <c r="Q189" s="18"/>
      <c r="R189" s="18"/>
    </row>
    <row r="190" spans="2:18" x14ac:dyDescent="0.25">
      <c r="B190" s="16" t="s">
        <v>183</v>
      </c>
      <c r="G190" s="16"/>
      <c r="I190" s="18"/>
      <c r="N190" s="20"/>
      <c r="O190" s="18"/>
      <c r="P190" s="18"/>
      <c r="Q190" s="18"/>
      <c r="R190" s="18"/>
    </row>
    <row r="191" spans="2:18" x14ac:dyDescent="0.25">
      <c r="B191" s="16" t="s">
        <v>184</v>
      </c>
      <c r="G191" s="16"/>
      <c r="I191" s="18"/>
      <c r="N191" s="20"/>
      <c r="O191" s="18"/>
      <c r="P191" s="18"/>
      <c r="Q191" s="18"/>
      <c r="R191" s="18"/>
    </row>
    <row r="192" spans="2:18" x14ac:dyDescent="0.25">
      <c r="B192" s="16" t="s">
        <v>185</v>
      </c>
      <c r="G192" s="16"/>
      <c r="I192" s="18"/>
      <c r="N192" s="20"/>
      <c r="O192" s="18"/>
      <c r="P192" s="18"/>
      <c r="Q192" s="18"/>
      <c r="R192" s="18"/>
    </row>
    <row r="193" spans="2:18" x14ac:dyDescent="0.25">
      <c r="B193" s="16" t="s">
        <v>186</v>
      </c>
      <c r="G193" s="16"/>
      <c r="I193" s="18"/>
      <c r="N193" s="20"/>
      <c r="O193" s="18"/>
      <c r="P193" s="18"/>
      <c r="Q193" s="18"/>
      <c r="R193" s="18"/>
    </row>
    <row r="194" spans="2:18" x14ac:dyDescent="0.25">
      <c r="B194" s="16" t="s">
        <v>187</v>
      </c>
      <c r="G194" s="16"/>
      <c r="I194" s="18"/>
      <c r="N194" s="20"/>
      <c r="O194" s="18"/>
      <c r="P194" s="18"/>
      <c r="Q194" s="18"/>
      <c r="R194" s="18"/>
    </row>
    <row r="195" spans="2:18" x14ac:dyDescent="0.25">
      <c r="B195" s="16" t="s">
        <v>188</v>
      </c>
      <c r="G195" s="16"/>
      <c r="I195" s="18"/>
      <c r="N195" s="20"/>
      <c r="O195" s="18"/>
      <c r="P195" s="18"/>
      <c r="Q195" s="18"/>
      <c r="R195" s="18"/>
    </row>
    <row r="196" spans="2:18" x14ac:dyDescent="0.25">
      <c r="B196" s="16" t="s">
        <v>189</v>
      </c>
      <c r="G196" s="16"/>
      <c r="I196" s="18"/>
      <c r="N196" s="20"/>
      <c r="O196" s="18"/>
      <c r="P196" s="18"/>
      <c r="Q196" s="18"/>
      <c r="R196" s="18"/>
    </row>
  </sheetData>
  <mergeCells count="48">
    <mergeCell ref="B2:G2"/>
    <mergeCell ref="H2:M2"/>
    <mergeCell ref="B4:G4"/>
    <mergeCell ref="C23:C24"/>
    <mergeCell ref="D23:D24"/>
    <mergeCell ref="E23:E24"/>
    <mergeCell ref="F23:F24"/>
    <mergeCell ref="D30:D31"/>
    <mergeCell ref="F30:F31"/>
    <mergeCell ref="C39:C40"/>
    <mergeCell ref="D39:D40"/>
    <mergeCell ref="E39:E40"/>
    <mergeCell ref="F39:F40"/>
    <mergeCell ref="G39:G40"/>
    <mergeCell ref="C43:C44"/>
    <mergeCell ref="D43:D44"/>
    <mergeCell ref="E43:E44"/>
    <mergeCell ref="F43:F44"/>
    <mergeCell ref="G43:G44"/>
    <mergeCell ref="B77:F77"/>
    <mergeCell ref="D63:D64"/>
    <mergeCell ref="F63:F64"/>
    <mergeCell ref="C65:C66"/>
    <mergeCell ref="D65:D66"/>
    <mergeCell ref="E65:E66"/>
    <mergeCell ref="F65:F66"/>
    <mergeCell ref="G65:G66"/>
    <mergeCell ref="D72:D73"/>
    <mergeCell ref="E72:E73"/>
    <mergeCell ref="F72:F73"/>
    <mergeCell ref="G72:G73"/>
    <mergeCell ref="F95:F96"/>
    <mergeCell ref="F100:F101"/>
    <mergeCell ref="F108:F109"/>
    <mergeCell ref="C121:C122"/>
    <mergeCell ref="D121:D122"/>
    <mergeCell ref="E121:E122"/>
    <mergeCell ref="F121:F122"/>
    <mergeCell ref="F164:F165"/>
    <mergeCell ref="C125:C126"/>
    <mergeCell ref="D125:D126"/>
    <mergeCell ref="E125:E126"/>
    <mergeCell ref="F125:F126"/>
    <mergeCell ref="F155:F156"/>
    <mergeCell ref="C157:C158"/>
    <mergeCell ref="D157:D158"/>
    <mergeCell ref="E157:E158"/>
    <mergeCell ref="F157:F158"/>
  </mergeCells>
  <pageMargins left="1" right="1" top="1" bottom="1" header="0.5" footer="0.5"/>
  <pageSetup scale="3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EO70"/>
  <sheetViews>
    <sheetView zoomScale="70" zoomScaleNormal="70" zoomScalePageLayoutView="42" workbookViewId="0">
      <pane xSplit="3" ySplit="5" topLeftCell="D6" activePane="bottomRight" state="frozen"/>
      <selection activeCell="T25" sqref="T25"/>
      <selection pane="topRight" activeCell="T25" sqref="T25"/>
      <selection pane="bottomLeft" activeCell="T25" sqref="T25"/>
      <selection pane="bottomRight" activeCell="C18" sqref="C18"/>
    </sheetView>
  </sheetViews>
  <sheetFormatPr defaultColWidth="9.125" defaultRowHeight="15.75" x14ac:dyDescent="0.25"/>
  <cols>
    <col min="1" max="1" width="2.625" style="70" customWidth="1"/>
    <col min="2" max="2" width="16.875" style="69" customWidth="1"/>
    <col min="3" max="3" width="47.875" style="67" bestFit="1" customWidth="1"/>
    <col min="4" max="6" width="14.125" style="67" customWidth="1"/>
    <col min="7" max="7" width="16" style="67" customWidth="1"/>
    <col min="8" max="8" width="1.125" style="67" customWidth="1"/>
    <col min="9" max="11" width="14.125" style="67" customWidth="1"/>
    <col min="12" max="12" width="16" style="67" customWidth="1"/>
    <col min="13" max="13" width="1.375" style="67" customWidth="1"/>
    <col min="14" max="15" width="14.125" style="67" customWidth="1"/>
    <col min="16" max="17" width="16" style="67" customWidth="1"/>
    <col min="18" max="18" width="16.5" style="68" customWidth="1"/>
    <col min="19" max="19" width="3.125" style="67" customWidth="1"/>
    <col min="20" max="20" width="14.375" style="67" customWidth="1"/>
    <col min="21" max="21" width="14.125" style="67" customWidth="1"/>
    <col min="22" max="22" width="17.5" style="67" customWidth="1"/>
    <col min="23" max="23" width="16" style="67" customWidth="1"/>
    <col min="24" max="24" width="1.375" style="67" customWidth="1"/>
    <col min="25" max="25" width="16" style="67" customWidth="1"/>
    <col min="26" max="26" width="14.5" style="67" customWidth="1"/>
    <col min="27" max="27" width="16.875" style="67" customWidth="1"/>
    <col min="28" max="28" width="17.625" style="67" customWidth="1"/>
    <col min="29" max="29" width="1.5" style="67" customWidth="1"/>
    <col min="30" max="30" width="16.5" style="67" customWidth="1"/>
    <col min="31" max="31" width="14.125" style="67" customWidth="1"/>
    <col min="32" max="33" width="16" style="67" customWidth="1"/>
    <col min="34" max="34" width="13.875" style="68" customWidth="1"/>
    <col min="35" max="35" width="3.125" style="67" customWidth="1"/>
    <col min="36" max="36" width="9.125" style="15"/>
    <col min="37" max="16384" width="9.125" style="67"/>
  </cols>
  <sheetData>
    <row r="1" spans="1:145" x14ac:dyDescent="0.25">
      <c r="T1" s="72"/>
    </row>
    <row r="2" spans="1:145" ht="18" x14ac:dyDescent="0.25">
      <c r="A2" s="111"/>
      <c r="B2" s="111" t="s">
        <v>253</v>
      </c>
      <c r="G2" s="72"/>
      <c r="H2" s="72"/>
      <c r="L2" s="72"/>
      <c r="M2" s="72"/>
      <c r="Q2" s="72"/>
      <c r="S2" s="72"/>
      <c r="X2" s="72"/>
      <c r="AC2" s="72"/>
      <c r="AG2" s="72"/>
      <c r="AI2" s="72"/>
    </row>
    <row r="3" spans="1:145" ht="16.5" thickBot="1" x14ac:dyDescent="0.3"/>
    <row r="4" spans="1:145" s="86" customFormat="1" ht="16.5" customHeight="1" thickBot="1" x14ac:dyDescent="0.3">
      <c r="A4" s="70"/>
      <c r="B4" s="1068" t="s">
        <v>252</v>
      </c>
      <c r="C4" s="1070" t="s">
        <v>251</v>
      </c>
      <c r="D4" s="1072" t="s">
        <v>250</v>
      </c>
      <c r="E4" s="1073"/>
      <c r="F4" s="1073"/>
      <c r="G4" s="1074"/>
      <c r="H4" s="110"/>
      <c r="I4" s="1078" t="s">
        <v>249</v>
      </c>
      <c r="J4" s="1079"/>
      <c r="K4" s="1079"/>
      <c r="L4" s="1080"/>
      <c r="M4" s="110"/>
      <c r="N4" s="1062" t="s">
        <v>248</v>
      </c>
      <c r="O4" s="1063"/>
      <c r="P4" s="1063"/>
      <c r="Q4" s="1064"/>
      <c r="R4" s="1048" t="s">
        <v>244</v>
      </c>
      <c r="S4" s="110"/>
      <c r="T4" s="1072" t="s">
        <v>247</v>
      </c>
      <c r="U4" s="1073"/>
      <c r="V4" s="1073"/>
      <c r="W4" s="1074"/>
      <c r="X4" s="110"/>
      <c r="Y4" s="1078" t="s">
        <v>246</v>
      </c>
      <c r="Z4" s="1079"/>
      <c r="AA4" s="1079"/>
      <c r="AB4" s="1080"/>
      <c r="AC4" s="110"/>
      <c r="AD4" s="1062" t="s">
        <v>245</v>
      </c>
      <c r="AE4" s="1063"/>
      <c r="AF4" s="1063"/>
      <c r="AG4" s="1064"/>
      <c r="AH4" s="1048" t="s">
        <v>244</v>
      </c>
      <c r="AI4" s="110"/>
      <c r="AJ4" s="15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</row>
    <row r="5" spans="1:145" s="86" customFormat="1" ht="16.5" customHeight="1" thickBot="1" x14ac:dyDescent="0.25">
      <c r="A5" s="70"/>
      <c r="B5" s="1069"/>
      <c r="C5" s="1071"/>
      <c r="D5" s="121" t="s">
        <v>16</v>
      </c>
      <c r="E5" s="122" t="s">
        <v>17</v>
      </c>
      <c r="F5" s="123" t="s">
        <v>18</v>
      </c>
      <c r="G5" s="124" t="s">
        <v>243</v>
      </c>
      <c r="H5" s="109"/>
      <c r="I5" s="235" t="s">
        <v>16</v>
      </c>
      <c r="J5" s="236" t="s">
        <v>17</v>
      </c>
      <c r="K5" s="237" t="s">
        <v>18</v>
      </c>
      <c r="L5" s="238" t="s">
        <v>243</v>
      </c>
      <c r="M5" s="109"/>
      <c r="N5" s="178" t="s">
        <v>16</v>
      </c>
      <c r="O5" s="179" t="s">
        <v>17</v>
      </c>
      <c r="P5" s="180" t="s">
        <v>18</v>
      </c>
      <c r="Q5" s="181" t="s">
        <v>243</v>
      </c>
      <c r="R5" s="1049"/>
      <c r="S5" s="109"/>
      <c r="T5" s="121" t="s">
        <v>16</v>
      </c>
      <c r="U5" s="122" t="s">
        <v>17</v>
      </c>
      <c r="V5" s="123" t="s">
        <v>18</v>
      </c>
      <c r="W5" s="124" t="s">
        <v>243</v>
      </c>
      <c r="X5" s="109"/>
      <c r="Y5" s="235" t="s">
        <v>16</v>
      </c>
      <c r="Z5" s="236" t="s">
        <v>17</v>
      </c>
      <c r="AA5" s="237" t="s">
        <v>18</v>
      </c>
      <c r="AB5" s="238" t="s">
        <v>243</v>
      </c>
      <c r="AC5" s="109"/>
      <c r="AD5" s="178" t="s">
        <v>16</v>
      </c>
      <c r="AE5" s="179" t="s">
        <v>17</v>
      </c>
      <c r="AF5" s="180" t="s">
        <v>18</v>
      </c>
      <c r="AG5" s="181" t="s">
        <v>243</v>
      </c>
      <c r="AH5" s="1049"/>
      <c r="AI5" s="109"/>
      <c r="AJ5" s="15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</row>
    <row r="6" spans="1:145" ht="20.25" customHeight="1" x14ac:dyDescent="0.25">
      <c r="B6" s="108" t="s">
        <v>40</v>
      </c>
      <c r="C6" s="107" t="s">
        <v>41</v>
      </c>
      <c r="D6" s="125">
        <v>36900</v>
      </c>
      <c r="E6" s="126">
        <v>30645</v>
      </c>
      <c r="F6" s="127">
        <v>100500</v>
      </c>
      <c r="G6" s="128">
        <v>168045</v>
      </c>
      <c r="H6" s="95"/>
      <c r="I6" s="239">
        <v>145214.32</v>
      </c>
      <c r="J6" s="240">
        <v>252175.28</v>
      </c>
      <c r="K6" s="241">
        <v>252520.5</v>
      </c>
      <c r="L6" s="242">
        <v>649910.1</v>
      </c>
      <c r="M6" s="95"/>
      <c r="N6" s="182">
        <f t="shared" ref="N6:N37" si="0">I6-D6</f>
        <v>108314.32</v>
      </c>
      <c r="O6" s="183">
        <f t="shared" ref="O6:O37" si="1">J6-E6</f>
        <v>221530.28</v>
      </c>
      <c r="P6" s="184">
        <f t="shared" ref="P6:P37" si="2">K6-F6</f>
        <v>152020.5</v>
      </c>
      <c r="Q6" s="185">
        <f t="shared" ref="Q6:Q37" si="3">L6-G6</f>
        <v>481865.1</v>
      </c>
      <c r="R6" s="292">
        <f>Q6/G6</f>
        <v>2.8674765687762207</v>
      </c>
      <c r="S6" s="95"/>
      <c r="T6" s="125">
        <v>462172</v>
      </c>
      <c r="U6" s="126">
        <v>1435528</v>
      </c>
      <c r="V6" s="127">
        <v>402300</v>
      </c>
      <c r="W6" s="128">
        <f t="shared" ref="W6:W40" si="4">SUM(T6:V6)</f>
        <v>2300000</v>
      </c>
      <c r="X6" s="95"/>
      <c r="Y6" s="239">
        <v>356209</v>
      </c>
      <c r="Z6" s="240">
        <v>936313</v>
      </c>
      <c r="AA6" s="241">
        <v>142094</v>
      </c>
      <c r="AB6" s="242">
        <f t="shared" ref="AB6:AB40" si="5">SUM(Y6:AA6)</f>
        <v>1434616</v>
      </c>
      <c r="AC6" s="95"/>
      <c r="AD6" s="182">
        <f t="shared" ref="AD6:AD37" si="6">Y6-T6</f>
        <v>-105963</v>
      </c>
      <c r="AE6" s="183">
        <f t="shared" ref="AE6:AE37" si="7">Z6-U6</f>
        <v>-499215</v>
      </c>
      <c r="AF6" s="184">
        <f t="shared" ref="AF6:AF37" si="8">AA6-V6</f>
        <v>-260206</v>
      </c>
      <c r="AG6" s="185">
        <f t="shared" ref="AG6:AG37" si="9">AB6-W6</f>
        <v>-865384</v>
      </c>
      <c r="AH6" s="292">
        <f t="shared" ref="AH6:AH37" si="10">AB6/W6-1</f>
        <v>-0.37625391304347822</v>
      </c>
      <c r="AI6" s="94"/>
    </row>
    <row r="7" spans="1:145" ht="20.25" customHeight="1" x14ac:dyDescent="0.25">
      <c r="B7" s="90"/>
      <c r="C7" s="92" t="s">
        <v>242</v>
      </c>
      <c r="D7" s="129">
        <v>36900</v>
      </c>
      <c r="E7" s="130">
        <v>30645</v>
      </c>
      <c r="F7" s="131">
        <v>100500</v>
      </c>
      <c r="G7" s="132">
        <v>168045</v>
      </c>
      <c r="H7" s="95"/>
      <c r="I7" s="243">
        <v>112001.52</v>
      </c>
      <c r="J7" s="244">
        <v>221207.25</v>
      </c>
      <c r="K7" s="245">
        <v>133200.5</v>
      </c>
      <c r="L7" s="246">
        <v>466409.27</v>
      </c>
      <c r="M7" s="95"/>
      <c r="N7" s="186">
        <f t="shared" si="0"/>
        <v>75101.52</v>
      </c>
      <c r="O7" s="187">
        <f t="shared" si="1"/>
        <v>190562.25</v>
      </c>
      <c r="P7" s="188">
        <f t="shared" si="2"/>
        <v>32700.5</v>
      </c>
      <c r="Q7" s="189">
        <f t="shared" si="3"/>
        <v>298364.27</v>
      </c>
      <c r="R7" s="293">
        <f>Q7/G7</f>
        <v>1.7755022166681544</v>
      </c>
      <c r="S7" s="95"/>
      <c r="T7" s="129">
        <v>455148</v>
      </c>
      <c r="U7" s="130">
        <v>657000</v>
      </c>
      <c r="V7" s="131">
        <v>1387852</v>
      </c>
      <c r="W7" s="132">
        <f t="shared" si="4"/>
        <v>2500000</v>
      </c>
      <c r="X7" s="95"/>
      <c r="Y7" s="243">
        <v>286407</v>
      </c>
      <c r="Z7" s="244">
        <v>381512</v>
      </c>
      <c r="AA7" s="245">
        <v>769641</v>
      </c>
      <c r="AB7" s="246">
        <f t="shared" si="5"/>
        <v>1437560</v>
      </c>
      <c r="AC7" s="95"/>
      <c r="AD7" s="186">
        <f t="shared" si="6"/>
        <v>-168741</v>
      </c>
      <c r="AE7" s="187">
        <f t="shared" si="7"/>
        <v>-275488</v>
      </c>
      <c r="AF7" s="188">
        <f t="shared" si="8"/>
        <v>-618211</v>
      </c>
      <c r="AG7" s="189">
        <f t="shared" si="9"/>
        <v>-1062440</v>
      </c>
      <c r="AH7" s="293">
        <f t="shared" si="10"/>
        <v>-0.42497600000000002</v>
      </c>
      <c r="AI7" s="94"/>
    </row>
    <row r="8" spans="1:145" ht="20.25" customHeight="1" x14ac:dyDescent="0.25">
      <c r="B8" s="90"/>
      <c r="C8" s="92" t="s">
        <v>241</v>
      </c>
      <c r="D8" s="129">
        <v>617490</v>
      </c>
      <c r="E8" s="130">
        <v>1783586.25</v>
      </c>
      <c r="F8" s="131">
        <v>6102120</v>
      </c>
      <c r="G8" s="132">
        <v>8503196.25</v>
      </c>
      <c r="H8" s="95"/>
      <c r="I8" s="243">
        <v>489760.87</v>
      </c>
      <c r="J8" s="244">
        <v>3652888.36</v>
      </c>
      <c r="K8" s="245">
        <v>1462642</v>
      </c>
      <c r="L8" s="246">
        <v>5605291.2300000004</v>
      </c>
      <c r="M8" s="95"/>
      <c r="N8" s="186">
        <f t="shared" si="0"/>
        <v>-127729.13</v>
      </c>
      <c r="O8" s="187">
        <f t="shared" si="1"/>
        <v>1869302.1099999999</v>
      </c>
      <c r="P8" s="188">
        <f t="shared" si="2"/>
        <v>-4639478</v>
      </c>
      <c r="Q8" s="189">
        <f t="shared" si="3"/>
        <v>-2897905.0199999996</v>
      </c>
      <c r="R8" s="293">
        <f>Q8/G8</f>
        <v>-0.34080185083344389</v>
      </c>
      <c r="S8" s="95"/>
      <c r="T8" s="129">
        <v>1628680</v>
      </c>
      <c r="U8" s="130">
        <v>2797320</v>
      </c>
      <c r="V8" s="131">
        <v>324000</v>
      </c>
      <c r="W8" s="132">
        <f t="shared" si="4"/>
        <v>4750000</v>
      </c>
      <c r="X8" s="95"/>
      <c r="Y8" s="243">
        <v>1794710</v>
      </c>
      <c r="Z8" s="244">
        <v>936057</v>
      </c>
      <c r="AA8" s="245">
        <v>3778489</v>
      </c>
      <c r="AB8" s="246">
        <f t="shared" si="5"/>
        <v>6509256</v>
      </c>
      <c r="AC8" s="95"/>
      <c r="AD8" s="186">
        <f t="shared" si="6"/>
        <v>166030</v>
      </c>
      <c r="AE8" s="187">
        <f t="shared" si="7"/>
        <v>-1861263</v>
      </c>
      <c r="AF8" s="188">
        <f t="shared" si="8"/>
        <v>3454489</v>
      </c>
      <c r="AG8" s="189">
        <f t="shared" si="9"/>
        <v>1759256</v>
      </c>
      <c r="AH8" s="293">
        <f t="shared" si="10"/>
        <v>0.37036968421052641</v>
      </c>
      <c r="AI8" s="94"/>
    </row>
    <row r="9" spans="1:145" ht="20.25" customHeight="1" x14ac:dyDescent="0.25">
      <c r="B9" s="90"/>
      <c r="C9" s="92" t="s">
        <v>240</v>
      </c>
      <c r="D9" s="129">
        <v>1628325</v>
      </c>
      <c r="E9" s="130">
        <v>3232931.5844999999</v>
      </c>
      <c r="F9" s="131">
        <v>548688.9</v>
      </c>
      <c r="G9" s="132">
        <v>5409945.4845000003</v>
      </c>
      <c r="H9" s="95"/>
      <c r="I9" s="243">
        <v>1275813.17</v>
      </c>
      <c r="J9" s="244">
        <v>69143024.919999987</v>
      </c>
      <c r="K9" s="245">
        <v>41472919.560000002</v>
      </c>
      <c r="L9" s="246">
        <v>111891757.64999999</v>
      </c>
      <c r="M9" s="95"/>
      <c r="N9" s="186">
        <f t="shared" si="0"/>
        <v>-352511.83000000007</v>
      </c>
      <c r="O9" s="187">
        <f t="shared" si="1"/>
        <v>65910093.335499987</v>
      </c>
      <c r="P9" s="188">
        <f t="shared" si="2"/>
        <v>40924230.660000004</v>
      </c>
      <c r="Q9" s="189">
        <f t="shared" si="3"/>
        <v>106481812.16549999</v>
      </c>
      <c r="R9" s="293">
        <f>Q9/G9</f>
        <v>19.682603543895283</v>
      </c>
      <c r="S9" s="95"/>
      <c r="T9" s="129">
        <v>1588444</v>
      </c>
      <c r="U9" s="130">
        <v>3929776</v>
      </c>
      <c r="V9" s="131">
        <v>1481780</v>
      </c>
      <c r="W9" s="132">
        <f t="shared" si="4"/>
        <v>7000000</v>
      </c>
      <c r="X9" s="95"/>
      <c r="Y9" s="243">
        <v>2120576</v>
      </c>
      <c r="Z9" s="244">
        <v>17748359</v>
      </c>
      <c r="AA9" s="245">
        <v>4019468</v>
      </c>
      <c r="AB9" s="246">
        <f t="shared" si="5"/>
        <v>23888403</v>
      </c>
      <c r="AC9" s="95"/>
      <c r="AD9" s="186">
        <f t="shared" si="6"/>
        <v>532132</v>
      </c>
      <c r="AE9" s="187">
        <f t="shared" si="7"/>
        <v>13818583</v>
      </c>
      <c r="AF9" s="188">
        <f t="shared" si="8"/>
        <v>2537688</v>
      </c>
      <c r="AG9" s="189">
        <f t="shared" si="9"/>
        <v>16888403</v>
      </c>
      <c r="AH9" s="293">
        <f t="shared" si="10"/>
        <v>2.4126289999999999</v>
      </c>
      <c r="AI9" s="94"/>
    </row>
    <row r="10" spans="1:145" ht="20.25" customHeight="1" x14ac:dyDescent="0.25">
      <c r="B10" s="90"/>
      <c r="C10" s="92" t="s">
        <v>239</v>
      </c>
      <c r="D10" s="129">
        <v>29250</v>
      </c>
      <c r="E10" s="130">
        <v>29092.5</v>
      </c>
      <c r="F10" s="131">
        <v>90000</v>
      </c>
      <c r="G10" s="132">
        <v>148342.5</v>
      </c>
      <c r="H10" s="95"/>
      <c r="I10" s="243">
        <v>38524.03</v>
      </c>
      <c r="J10" s="244">
        <v>176002.46</v>
      </c>
      <c r="K10" s="245">
        <v>212608.33</v>
      </c>
      <c r="L10" s="246">
        <v>427134.82</v>
      </c>
      <c r="M10" s="95"/>
      <c r="N10" s="186">
        <f t="shared" si="0"/>
        <v>9274.0299999999988</v>
      </c>
      <c r="O10" s="187">
        <f t="shared" si="1"/>
        <v>146909.96</v>
      </c>
      <c r="P10" s="188">
        <f t="shared" si="2"/>
        <v>122608.32999999999</v>
      </c>
      <c r="Q10" s="189">
        <f t="shared" si="3"/>
        <v>278792.32000000001</v>
      </c>
      <c r="R10" s="293">
        <f>Q10/G10</f>
        <v>1.8793826448927313</v>
      </c>
      <c r="S10" s="95"/>
      <c r="T10" s="129">
        <v>359710</v>
      </c>
      <c r="U10" s="130">
        <v>295290</v>
      </c>
      <c r="V10" s="131">
        <v>345000</v>
      </c>
      <c r="W10" s="132">
        <f t="shared" si="4"/>
        <v>1000000</v>
      </c>
      <c r="X10" s="95"/>
      <c r="Y10" s="243">
        <v>245965</v>
      </c>
      <c r="Z10" s="244">
        <v>169169</v>
      </c>
      <c r="AA10" s="245">
        <v>308297</v>
      </c>
      <c r="AB10" s="246">
        <f t="shared" si="5"/>
        <v>723431</v>
      </c>
      <c r="AC10" s="95"/>
      <c r="AD10" s="186">
        <f t="shared" si="6"/>
        <v>-113745</v>
      </c>
      <c r="AE10" s="187">
        <f t="shared" si="7"/>
        <v>-126121</v>
      </c>
      <c r="AF10" s="188">
        <f t="shared" si="8"/>
        <v>-36703</v>
      </c>
      <c r="AG10" s="189">
        <f t="shared" si="9"/>
        <v>-276569</v>
      </c>
      <c r="AH10" s="293">
        <f t="shared" si="10"/>
        <v>-0.27656899999999995</v>
      </c>
      <c r="AI10" s="94"/>
    </row>
    <row r="11" spans="1:145" ht="20.25" customHeight="1" thickBot="1" x14ac:dyDescent="0.3">
      <c r="B11" s="90"/>
      <c r="C11" s="89" t="s">
        <v>238</v>
      </c>
      <c r="D11" s="133"/>
      <c r="E11" s="134"/>
      <c r="F11" s="135"/>
      <c r="G11" s="136"/>
      <c r="H11" s="95"/>
      <c r="I11" s="247">
        <v>129289.88</v>
      </c>
      <c r="J11" s="248">
        <v>54699</v>
      </c>
      <c r="K11" s="249">
        <v>0</v>
      </c>
      <c r="L11" s="250">
        <v>183988.88</v>
      </c>
      <c r="M11" s="95"/>
      <c r="N11" s="190">
        <f t="shared" si="0"/>
        <v>129289.88</v>
      </c>
      <c r="O11" s="191">
        <f t="shared" si="1"/>
        <v>54699</v>
      </c>
      <c r="P11" s="192">
        <f t="shared" si="2"/>
        <v>0</v>
      </c>
      <c r="Q11" s="193">
        <f t="shared" si="3"/>
        <v>183988.88</v>
      </c>
      <c r="R11" s="294"/>
      <c r="S11" s="95"/>
      <c r="T11" s="133">
        <v>391936</v>
      </c>
      <c r="U11" s="134">
        <v>821405</v>
      </c>
      <c r="V11" s="135">
        <v>1011659</v>
      </c>
      <c r="W11" s="136">
        <f t="shared" si="4"/>
        <v>2225000</v>
      </c>
      <c r="X11" s="95"/>
      <c r="Y11" s="247">
        <v>342966</v>
      </c>
      <c r="Z11" s="248">
        <v>803042</v>
      </c>
      <c r="AA11" s="249">
        <v>260834</v>
      </c>
      <c r="AB11" s="250">
        <f t="shared" si="5"/>
        <v>1406842</v>
      </c>
      <c r="AC11" s="95"/>
      <c r="AD11" s="190">
        <f t="shared" si="6"/>
        <v>-48970</v>
      </c>
      <c r="AE11" s="191">
        <f t="shared" si="7"/>
        <v>-18363</v>
      </c>
      <c r="AF11" s="192">
        <f t="shared" si="8"/>
        <v>-750825</v>
      </c>
      <c r="AG11" s="193">
        <f t="shared" si="9"/>
        <v>-818158</v>
      </c>
      <c r="AH11" s="295">
        <f t="shared" si="10"/>
        <v>-0.36771146067415728</v>
      </c>
      <c r="AI11" s="94"/>
    </row>
    <row r="12" spans="1:145" ht="20.25" customHeight="1" x14ac:dyDescent="0.25">
      <c r="B12" s="88" t="s">
        <v>237</v>
      </c>
      <c r="C12" s="93" t="s">
        <v>236</v>
      </c>
      <c r="D12" s="137">
        <v>827100</v>
      </c>
      <c r="E12" s="138">
        <v>370676</v>
      </c>
      <c r="F12" s="139">
        <v>1206573.8999999999</v>
      </c>
      <c r="G12" s="140">
        <v>2404349.9</v>
      </c>
      <c r="H12" s="95"/>
      <c r="I12" s="251">
        <v>714945.64</v>
      </c>
      <c r="J12" s="252">
        <v>569740.73</v>
      </c>
      <c r="K12" s="253">
        <v>1492680.63</v>
      </c>
      <c r="L12" s="254">
        <v>2777367</v>
      </c>
      <c r="M12" s="95"/>
      <c r="N12" s="194">
        <f t="shared" si="0"/>
        <v>-112154.35999999999</v>
      </c>
      <c r="O12" s="195">
        <f t="shared" si="1"/>
        <v>199064.72999999998</v>
      </c>
      <c r="P12" s="196">
        <f t="shared" si="2"/>
        <v>286106.73</v>
      </c>
      <c r="Q12" s="197">
        <f t="shared" si="3"/>
        <v>373017.10000000009</v>
      </c>
      <c r="R12" s="292">
        <f>Q12/G12</f>
        <v>0.15514260216451861</v>
      </c>
      <c r="S12" s="95"/>
      <c r="T12" s="137">
        <v>1335636</v>
      </c>
      <c r="U12" s="138">
        <v>606402</v>
      </c>
      <c r="V12" s="139">
        <v>557962</v>
      </c>
      <c r="W12" s="140">
        <f t="shared" si="4"/>
        <v>2500000</v>
      </c>
      <c r="X12" s="95"/>
      <c r="Y12" s="251">
        <v>1162521</v>
      </c>
      <c r="Z12" s="252">
        <v>586465</v>
      </c>
      <c r="AA12" s="253">
        <v>519211</v>
      </c>
      <c r="AB12" s="254">
        <f t="shared" si="5"/>
        <v>2268197</v>
      </c>
      <c r="AC12" s="95"/>
      <c r="AD12" s="194">
        <f t="shared" si="6"/>
        <v>-173115</v>
      </c>
      <c r="AE12" s="195">
        <f t="shared" si="7"/>
        <v>-19937</v>
      </c>
      <c r="AF12" s="196">
        <f t="shared" si="8"/>
        <v>-38751</v>
      </c>
      <c r="AG12" s="197">
        <f t="shared" si="9"/>
        <v>-231803</v>
      </c>
      <c r="AH12" s="292">
        <f t="shared" si="10"/>
        <v>-9.2721199999999948E-2</v>
      </c>
      <c r="AI12" s="94"/>
    </row>
    <row r="13" spans="1:145" ht="20.25" customHeight="1" x14ac:dyDescent="0.25">
      <c r="B13" s="90" t="s">
        <v>235</v>
      </c>
      <c r="C13" s="92" t="s">
        <v>234</v>
      </c>
      <c r="D13" s="141">
        <v>576900</v>
      </c>
      <c r="E13" s="142">
        <v>671000</v>
      </c>
      <c r="F13" s="143">
        <v>1855000</v>
      </c>
      <c r="G13" s="144">
        <v>3102900</v>
      </c>
      <c r="H13" s="83"/>
      <c r="I13" s="255">
        <v>345007.75</v>
      </c>
      <c r="J13" s="256">
        <v>621880.82999999996</v>
      </c>
      <c r="K13" s="257">
        <v>942327.53</v>
      </c>
      <c r="L13" s="258">
        <v>1909216.11</v>
      </c>
      <c r="M13" s="83"/>
      <c r="N13" s="198">
        <f t="shared" si="0"/>
        <v>-231892.25</v>
      </c>
      <c r="O13" s="199">
        <f t="shared" si="1"/>
        <v>-49119.170000000042</v>
      </c>
      <c r="P13" s="200">
        <f t="shared" si="2"/>
        <v>-912672.47</v>
      </c>
      <c r="Q13" s="201">
        <f t="shared" si="3"/>
        <v>-1193683.8899999999</v>
      </c>
      <c r="R13" s="293">
        <f>Q13/G13</f>
        <v>-0.3846994392342647</v>
      </c>
      <c r="S13" s="83"/>
      <c r="T13" s="141">
        <v>1183604</v>
      </c>
      <c r="U13" s="142">
        <v>827896</v>
      </c>
      <c r="V13" s="143">
        <v>1988500</v>
      </c>
      <c r="W13" s="144">
        <f t="shared" si="4"/>
        <v>4000000</v>
      </c>
      <c r="X13" s="83"/>
      <c r="Y13" s="255">
        <v>832973</v>
      </c>
      <c r="Z13" s="256">
        <v>667950</v>
      </c>
      <c r="AA13" s="257">
        <v>313385</v>
      </c>
      <c r="AB13" s="258">
        <f t="shared" si="5"/>
        <v>1814308</v>
      </c>
      <c r="AC13" s="83"/>
      <c r="AD13" s="198">
        <f t="shared" si="6"/>
        <v>-350631</v>
      </c>
      <c r="AE13" s="199">
        <f t="shared" si="7"/>
        <v>-159946</v>
      </c>
      <c r="AF13" s="200">
        <f t="shared" si="8"/>
        <v>-1675115</v>
      </c>
      <c r="AG13" s="201">
        <f t="shared" si="9"/>
        <v>-2185692</v>
      </c>
      <c r="AH13" s="293">
        <f t="shared" si="10"/>
        <v>-0.54642299999999999</v>
      </c>
      <c r="AI13" s="82"/>
    </row>
    <row r="14" spans="1:145" ht="20.25" customHeight="1" x14ac:dyDescent="0.25">
      <c r="B14" s="90"/>
      <c r="C14" s="92" t="s">
        <v>52</v>
      </c>
      <c r="D14" s="129">
        <v>2467278</v>
      </c>
      <c r="E14" s="130">
        <v>1769963.75</v>
      </c>
      <c r="F14" s="131">
        <v>6020800</v>
      </c>
      <c r="G14" s="132">
        <v>10258041.75</v>
      </c>
      <c r="H14" s="95"/>
      <c r="I14" s="243">
        <v>1976755.74</v>
      </c>
      <c r="J14" s="244">
        <v>2126214.17</v>
      </c>
      <c r="K14" s="245">
        <v>4575070.37</v>
      </c>
      <c r="L14" s="246">
        <v>8678040.2800000012</v>
      </c>
      <c r="M14" s="95"/>
      <c r="N14" s="186">
        <f t="shared" si="0"/>
        <v>-490522.26</v>
      </c>
      <c r="O14" s="187">
        <f t="shared" si="1"/>
        <v>356250.41999999993</v>
      </c>
      <c r="P14" s="188">
        <f t="shared" si="2"/>
        <v>-1445729.63</v>
      </c>
      <c r="Q14" s="189">
        <f t="shared" si="3"/>
        <v>-1580001.4699999988</v>
      </c>
      <c r="R14" s="293">
        <f>Q14/G14</f>
        <v>-0.1540256423698021</v>
      </c>
      <c r="S14" s="95"/>
      <c r="T14" s="129">
        <v>3160616</v>
      </c>
      <c r="U14" s="130">
        <v>3039384</v>
      </c>
      <c r="V14" s="131">
        <v>8800000</v>
      </c>
      <c r="W14" s="132">
        <f t="shared" si="4"/>
        <v>15000000</v>
      </c>
      <c r="X14" s="95"/>
      <c r="Y14" s="243">
        <v>3365500</v>
      </c>
      <c r="Z14" s="244">
        <v>1641509</v>
      </c>
      <c r="AA14" s="245">
        <v>7658206</v>
      </c>
      <c r="AB14" s="246">
        <f t="shared" si="5"/>
        <v>12665215</v>
      </c>
      <c r="AC14" s="95"/>
      <c r="AD14" s="186">
        <f t="shared" si="6"/>
        <v>204884</v>
      </c>
      <c r="AE14" s="187">
        <f t="shared" si="7"/>
        <v>-1397875</v>
      </c>
      <c r="AF14" s="188">
        <f t="shared" si="8"/>
        <v>-1141794</v>
      </c>
      <c r="AG14" s="189">
        <f t="shared" si="9"/>
        <v>-2334785</v>
      </c>
      <c r="AH14" s="293">
        <f t="shared" si="10"/>
        <v>-0.15565233333333328</v>
      </c>
      <c r="AI14" s="94"/>
    </row>
    <row r="15" spans="1:145" ht="20.25" customHeight="1" x14ac:dyDescent="0.25">
      <c r="B15" s="90"/>
      <c r="C15" s="89" t="s">
        <v>233</v>
      </c>
      <c r="D15" s="133"/>
      <c r="E15" s="134"/>
      <c r="F15" s="135"/>
      <c r="G15" s="136"/>
      <c r="H15" s="95"/>
      <c r="I15" s="247"/>
      <c r="J15" s="248"/>
      <c r="K15" s="249"/>
      <c r="L15" s="250"/>
      <c r="M15" s="95"/>
      <c r="N15" s="190">
        <f t="shared" si="0"/>
        <v>0</v>
      </c>
      <c r="O15" s="191">
        <f t="shared" si="1"/>
        <v>0</v>
      </c>
      <c r="P15" s="192">
        <f t="shared" si="2"/>
        <v>0</v>
      </c>
      <c r="Q15" s="193">
        <f t="shared" si="3"/>
        <v>0</v>
      </c>
      <c r="R15" s="295"/>
      <c r="S15" s="95"/>
      <c r="T15" s="133">
        <v>185548</v>
      </c>
      <c r="U15" s="134">
        <v>254452</v>
      </c>
      <c r="V15" s="135">
        <v>560000</v>
      </c>
      <c r="W15" s="132">
        <f t="shared" si="4"/>
        <v>1000000</v>
      </c>
      <c r="X15" s="95"/>
      <c r="Y15" s="247">
        <v>151409</v>
      </c>
      <c r="Z15" s="248">
        <v>204122</v>
      </c>
      <c r="AA15" s="249">
        <v>201524</v>
      </c>
      <c r="AB15" s="246">
        <f t="shared" si="5"/>
        <v>557055</v>
      </c>
      <c r="AC15" s="95"/>
      <c r="AD15" s="190">
        <f t="shared" si="6"/>
        <v>-34139</v>
      </c>
      <c r="AE15" s="191">
        <f t="shared" si="7"/>
        <v>-50330</v>
      </c>
      <c r="AF15" s="192">
        <f t="shared" si="8"/>
        <v>-358476</v>
      </c>
      <c r="AG15" s="193">
        <f t="shared" si="9"/>
        <v>-442945</v>
      </c>
      <c r="AH15" s="295">
        <f t="shared" si="10"/>
        <v>-0.44294500000000003</v>
      </c>
      <c r="AI15" s="94"/>
    </row>
    <row r="16" spans="1:145" ht="20.25" customHeight="1" thickBot="1" x14ac:dyDescent="0.3">
      <c r="B16" s="90"/>
      <c r="C16" s="89" t="s">
        <v>53</v>
      </c>
      <c r="D16" s="145">
        <v>505260</v>
      </c>
      <c r="E16" s="146">
        <v>430958.8</v>
      </c>
      <c r="F16" s="147">
        <v>860000</v>
      </c>
      <c r="G16" s="148">
        <v>1796218.8</v>
      </c>
      <c r="H16" s="83"/>
      <c r="I16" s="259">
        <v>487024.8</v>
      </c>
      <c r="J16" s="260">
        <v>1248937.73</v>
      </c>
      <c r="K16" s="261">
        <v>5875305.4500000002</v>
      </c>
      <c r="L16" s="262">
        <v>7611267.9800000004</v>
      </c>
      <c r="M16" s="83"/>
      <c r="N16" s="202">
        <f t="shared" si="0"/>
        <v>-18235.200000000012</v>
      </c>
      <c r="O16" s="203">
        <f t="shared" si="1"/>
        <v>817978.92999999993</v>
      </c>
      <c r="P16" s="204">
        <f t="shared" si="2"/>
        <v>5015305.45</v>
      </c>
      <c r="Q16" s="205">
        <f t="shared" si="3"/>
        <v>5815049.1800000006</v>
      </c>
      <c r="R16" s="295">
        <f>Q16/G16</f>
        <v>3.2373835414705607</v>
      </c>
      <c r="S16" s="83"/>
      <c r="T16" s="145">
        <v>983834</v>
      </c>
      <c r="U16" s="146">
        <v>1292000</v>
      </c>
      <c r="V16" s="147">
        <v>18724166</v>
      </c>
      <c r="W16" s="148">
        <f t="shared" si="4"/>
        <v>21000000</v>
      </c>
      <c r="X16" s="83"/>
      <c r="Y16" s="247">
        <v>763965</v>
      </c>
      <c r="Z16" s="248">
        <v>568324</v>
      </c>
      <c r="AA16" s="249">
        <v>632634</v>
      </c>
      <c r="AB16" s="262">
        <f t="shared" si="5"/>
        <v>1964923</v>
      </c>
      <c r="AC16" s="83"/>
      <c r="AD16" s="202">
        <f t="shared" si="6"/>
        <v>-219869</v>
      </c>
      <c r="AE16" s="203">
        <f t="shared" si="7"/>
        <v>-723676</v>
      </c>
      <c r="AF16" s="204">
        <f t="shared" si="8"/>
        <v>-18091532</v>
      </c>
      <c r="AG16" s="205">
        <f t="shared" si="9"/>
        <v>-19035077</v>
      </c>
      <c r="AH16" s="295">
        <f t="shared" si="10"/>
        <v>-0.9064322380952381</v>
      </c>
      <c r="AI16" s="82"/>
    </row>
    <row r="17" spans="2:35" ht="20.25" customHeight="1" thickBot="1" x14ac:dyDescent="0.3">
      <c r="B17" s="88" t="s">
        <v>57</v>
      </c>
      <c r="C17" s="106" t="s">
        <v>232</v>
      </c>
      <c r="D17" s="149">
        <v>74014361</v>
      </c>
      <c r="E17" s="150">
        <v>30119774.125</v>
      </c>
      <c r="F17" s="151">
        <v>32390346</v>
      </c>
      <c r="G17" s="152">
        <v>136524481.125</v>
      </c>
      <c r="H17" s="83"/>
      <c r="I17" s="263">
        <v>60994390.540000007</v>
      </c>
      <c r="J17" s="264">
        <v>19876224.41</v>
      </c>
      <c r="K17" s="265">
        <v>22837507.82</v>
      </c>
      <c r="L17" s="266">
        <v>103708122.77000001</v>
      </c>
      <c r="M17" s="83"/>
      <c r="N17" s="206">
        <f t="shared" si="0"/>
        <v>-13019970.459999993</v>
      </c>
      <c r="O17" s="207">
        <f t="shared" si="1"/>
        <v>-10243549.715</v>
      </c>
      <c r="P17" s="208">
        <f t="shared" si="2"/>
        <v>-9552838.1799999997</v>
      </c>
      <c r="Q17" s="209">
        <f t="shared" si="3"/>
        <v>-32816358.354999989</v>
      </c>
      <c r="R17" s="296">
        <f>Q17/G17</f>
        <v>-0.24036977166720574</v>
      </c>
      <c r="S17" s="83"/>
      <c r="T17" s="149">
        <v>82276068</v>
      </c>
      <c r="U17" s="150">
        <v>18058962</v>
      </c>
      <c r="V17" s="151">
        <v>11414970</v>
      </c>
      <c r="W17" s="152">
        <f t="shared" si="4"/>
        <v>111750000</v>
      </c>
      <c r="X17" s="83"/>
      <c r="Y17" s="263">
        <v>101783730</v>
      </c>
      <c r="Z17" s="264">
        <v>8195230</v>
      </c>
      <c r="AA17" s="265">
        <v>5631957</v>
      </c>
      <c r="AB17" s="266">
        <f t="shared" si="5"/>
        <v>115610917</v>
      </c>
      <c r="AC17" s="83"/>
      <c r="AD17" s="206">
        <f t="shared" si="6"/>
        <v>19507662</v>
      </c>
      <c r="AE17" s="207">
        <f t="shared" si="7"/>
        <v>-9863732</v>
      </c>
      <c r="AF17" s="208">
        <f t="shared" si="8"/>
        <v>-5783013</v>
      </c>
      <c r="AG17" s="209">
        <f t="shared" si="9"/>
        <v>3860917</v>
      </c>
      <c r="AH17" s="296">
        <f t="shared" si="10"/>
        <v>3.4549592841163212E-2</v>
      </c>
      <c r="AI17" s="82"/>
    </row>
    <row r="18" spans="2:35" ht="20.25" customHeight="1" x14ac:dyDescent="0.25">
      <c r="B18" s="88" t="s">
        <v>60</v>
      </c>
      <c r="C18" s="93" t="s">
        <v>60</v>
      </c>
      <c r="D18" s="137">
        <v>11036520</v>
      </c>
      <c r="E18" s="138">
        <v>13623025</v>
      </c>
      <c r="F18" s="139">
        <v>84703630</v>
      </c>
      <c r="G18" s="140">
        <v>109363175</v>
      </c>
      <c r="H18" s="95"/>
      <c r="I18" s="251">
        <v>11839421.630000001</v>
      </c>
      <c r="J18" s="252">
        <v>8285562.8900000006</v>
      </c>
      <c r="K18" s="253">
        <v>42424000.259999998</v>
      </c>
      <c r="L18" s="254">
        <v>62548984.780000001</v>
      </c>
      <c r="M18" s="95"/>
      <c r="N18" s="194">
        <f t="shared" si="0"/>
        <v>802901.63000000082</v>
      </c>
      <c r="O18" s="195">
        <f t="shared" si="1"/>
        <v>-5337462.1099999994</v>
      </c>
      <c r="P18" s="196">
        <f t="shared" si="2"/>
        <v>-42279629.740000002</v>
      </c>
      <c r="Q18" s="197">
        <f t="shared" si="3"/>
        <v>-46814190.219999999</v>
      </c>
      <c r="R18" s="292">
        <f>Q18/G18</f>
        <v>-0.42806173302850797</v>
      </c>
      <c r="S18" s="95"/>
      <c r="T18" s="137">
        <v>16172064</v>
      </c>
      <c r="U18" s="138">
        <v>21651150</v>
      </c>
      <c r="V18" s="139">
        <v>44676786</v>
      </c>
      <c r="W18" s="140">
        <f t="shared" si="4"/>
        <v>82500000</v>
      </c>
      <c r="X18" s="95"/>
      <c r="Y18" s="251">
        <v>18543041</v>
      </c>
      <c r="Z18" s="252">
        <v>5491969</v>
      </c>
      <c r="AA18" s="253">
        <v>8519320</v>
      </c>
      <c r="AB18" s="254">
        <f t="shared" si="5"/>
        <v>32554330</v>
      </c>
      <c r="AC18" s="95"/>
      <c r="AD18" s="194">
        <f t="shared" si="6"/>
        <v>2370977</v>
      </c>
      <c r="AE18" s="195">
        <f t="shared" si="7"/>
        <v>-16159181</v>
      </c>
      <c r="AF18" s="196">
        <f t="shared" si="8"/>
        <v>-36157466</v>
      </c>
      <c r="AG18" s="197">
        <f t="shared" si="9"/>
        <v>-49945670</v>
      </c>
      <c r="AH18" s="292">
        <f t="shared" si="10"/>
        <v>-0.60540206060606061</v>
      </c>
      <c r="AI18" s="94"/>
    </row>
    <row r="19" spans="2:35" ht="20.25" customHeight="1" thickBot="1" x14ac:dyDescent="0.3">
      <c r="B19" s="90"/>
      <c r="C19" s="89" t="s">
        <v>61</v>
      </c>
      <c r="D19" s="145"/>
      <c r="E19" s="146"/>
      <c r="F19" s="147"/>
      <c r="G19" s="148"/>
      <c r="H19" s="83"/>
      <c r="I19" s="259">
        <v>0</v>
      </c>
      <c r="J19" s="260">
        <v>0</v>
      </c>
      <c r="K19" s="261">
        <v>119518</v>
      </c>
      <c r="L19" s="262">
        <v>119518</v>
      </c>
      <c r="M19" s="83"/>
      <c r="N19" s="202">
        <f t="shared" si="0"/>
        <v>0</v>
      </c>
      <c r="O19" s="203">
        <f t="shared" si="1"/>
        <v>0</v>
      </c>
      <c r="P19" s="204">
        <f t="shared" si="2"/>
        <v>119518</v>
      </c>
      <c r="Q19" s="205">
        <f t="shared" si="3"/>
        <v>119518</v>
      </c>
      <c r="R19" s="294"/>
      <c r="S19" s="83"/>
      <c r="T19" s="145">
        <v>524680</v>
      </c>
      <c r="U19" s="146">
        <v>251320</v>
      </c>
      <c r="V19" s="147">
        <v>224000</v>
      </c>
      <c r="W19" s="148">
        <f t="shared" si="4"/>
        <v>1000000</v>
      </c>
      <c r="X19" s="83"/>
      <c r="Y19" s="259">
        <v>443743</v>
      </c>
      <c r="Z19" s="260">
        <v>139009</v>
      </c>
      <c r="AA19" s="261">
        <v>202416</v>
      </c>
      <c r="AB19" s="262">
        <f t="shared" si="5"/>
        <v>785168</v>
      </c>
      <c r="AC19" s="83"/>
      <c r="AD19" s="202">
        <f t="shared" si="6"/>
        <v>-80937</v>
      </c>
      <c r="AE19" s="203">
        <f t="shared" si="7"/>
        <v>-112311</v>
      </c>
      <c r="AF19" s="204">
        <f t="shared" si="8"/>
        <v>-21584</v>
      </c>
      <c r="AG19" s="205">
        <f t="shared" si="9"/>
        <v>-214832</v>
      </c>
      <c r="AH19" s="295">
        <f t="shared" si="10"/>
        <v>-0.21483200000000002</v>
      </c>
      <c r="AI19" s="82"/>
    </row>
    <row r="20" spans="2:35" ht="20.25" customHeight="1" x14ac:dyDescent="0.25">
      <c r="B20" s="88" t="s">
        <v>62</v>
      </c>
      <c r="C20" s="93" t="s">
        <v>231</v>
      </c>
      <c r="D20" s="153">
        <v>1122848</v>
      </c>
      <c r="E20" s="154">
        <v>2274282.5129999998</v>
      </c>
      <c r="F20" s="155">
        <v>94015499.667000011</v>
      </c>
      <c r="G20" s="156">
        <v>97412630.180000007</v>
      </c>
      <c r="H20" s="83"/>
      <c r="I20" s="267">
        <v>723365.42</v>
      </c>
      <c r="J20" s="268">
        <v>4286311.7899999917</v>
      </c>
      <c r="K20" s="269">
        <v>95010861.829999998</v>
      </c>
      <c r="L20" s="270">
        <v>100020539.03999999</v>
      </c>
      <c r="M20" s="83"/>
      <c r="N20" s="210">
        <f t="shared" si="0"/>
        <v>-399482.57999999996</v>
      </c>
      <c r="O20" s="211">
        <f t="shared" si="1"/>
        <v>2012029.2769999919</v>
      </c>
      <c r="P20" s="212">
        <f t="shared" si="2"/>
        <v>995362.1629999876</v>
      </c>
      <c r="Q20" s="213">
        <f t="shared" si="3"/>
        <v>2607908.8599999845</v>
      </c>
      <c r="R20" s="292">
        <f>Q20/G20</f>
        <v>2.6771773384837931E-2</v>
      </c>
      <c r="S20" s="83"/>
      <c r="T20" s="153">
        <v>3020627</v>
      </c>
      <c r="U20" s="154">
        <v>4469372.78</v>
      </c>
      <c r="V20" s="155">
        <v>132510000</v>
      </c>
      <c r="W20" s="156">
        <f t="shared" si="4"/>
        <v>139999999.78</v>
      </c>
      <c r="X20" s="83"/>
      <c r="Y20" s="267">
        <v>1200834</v>
      </c>
      <c r="Z20" s="268">
        <v>2139352</v>
      </c>
      <c r="AA20" s="269">
        <v>40887724</v>
      </c>
      <c r="AB20" s="270">
        <f t="shared" si="5"/>
        <v>44227910</v>
      </c>
      <c r="AC20" s="83"/>
      <c r="AD20" s="210">
        <f t="shared" si="6"/>
        <v>-1819793</v>
      </c>
      <c r="AE20" s="211">
        <f t="shared" si="7"/>
        <v>-2330020.7800000003</v>
      </c>
      <c r="AF20" s="212">
        <f t="shared" si="8"/>
        <v>-91622276</v>
      </c>
      <c r="AG20" s="213">
        <f t="shared" si="9"/>
        <v>-95772089.780000001</v>
      </c>
      <c r="AH20" s="292">
        <f t="shared" si="10"/>
        <v>-0.68408635664642148</v>
      </c>
      <c r="AI20" s="82"/>
    </row>
    <row r="21" spans="2:35" ht="20.25" customHeight="1" x14ac:dyDescent="0.25">
      <c r="B21" s="90"/>
      <c r="C21" s="105" t="s">
        <v>51</v>
      </c>
      <c r="D21" s="157"/>
      <c r="E21" s="158"/>
      <c r="F21" s="159"/>
      <c r="G21" s="160"/>
      <c r="H21" s="83"/>
      <c r="I21" s="271"/>
      <c r="J21" s="272"/>
      <c r="K21" s="273"/>
      <c r="L21" s="274"/>
      <c r="M21" s="83"/>
      <c r="N21" s="214">
        <f t="shared" si="0"/>
        <v>0</v>
      </c>
      <c r="O21" s="215">
        <f t="shared" si="1"/>
        <v>0</v>
      </c>
      <c r="P21" s="216">
        <f t="shared" si="2"/>
        <v>0</v>
      </c>
      <c r="Q21" s="217">
        <f t="shared" si="3"/>
        <v>0</v>
      </c>
      <c r="R21" s="297"/>
      <c r="S21" s="83"/>
      <c r="T21" s="157">
        <v>2804340</v>
      </c>
      <c r="U21" s="158">
        <v>21831433</v>
      </c>
      <c r="V21" s="159">
        <v>2369000</v>
      </c>
      <c r="W21" s="144">
        <f t="shared" si="4"/>
        <v>27004773</v>
      </c>
      <c r="X21" s="83"/>
      <c r="Y21" s="271">
        <v>1931754</v>
      </c>
      <c r="Z21" s="272">
        <v>4945105</v>
      </c>
      <c r="AA21" s="273">
        <v>0</v>
      </c>
      <c r="AB21" s="258">
        <f t="shared" si="5"/>
        <v>6876859</v>
      </c>
      <c r="AC21" s="83"/>
      <c r="AD21" s="214">
        <f t="shared" si="6"/>
        <v>-872586</v>
      </c>
      <c r="AE21" s="215">
        <f t="shared" si="7"/>
        <v>-16886328</v>
      </c>
      <c r="AF21" s="216">
        <f t="shared" si="8"/>
        <v>-2369000</v>
      </c>
      <c r="AG21" s="217">
        <f t="shared" si="9"/>
        <v>-20127914</v>
      </c>
      <c r="AH21" s="297">
        <f t="shared" si="10"/>
        <v>-0.74534653559205999</v>
      </c>
      <c r="AI21" s="82"/>
    </row>
    <row r="22" spans="2:35" ht="20.25" customHeight="1" x14ac:dyDescent="0.25">
      <c r="B22" s="90"/>
      <c r="C22" s="92" t="s">
        <v>230</v>
      </c>
      <c r="D22" s="141">
        <v>1979550</v>
      </c>
      <c r="E22" s="142">
        <v>7746245</v>
      </c>
      <c r="F22" s="143">
        <v>154764456</v>
      </c>
      <c r="G22" s="144">
        <v>164490251</v>
      </c>
      <c r="H22" s="83"/>
      <c r="I22" s="255">
        <v>754119</v>
      </c>
      <c r="J22" s="256">
        <v>6996370.0899999961</v>
      </c>
      <c r="K22" s="257">
        <v>50496621.149999999</v>
      </c>
      <c r="L22" s="258">
        <v>58247110.239999995</v>
      </c>
      <c r="M22" s="83"/>
      <c r="N22" s="198">
        <f t="shared" si="0"/>
        <v>-1225431</v>
      </c>
      <c r="O22" s="199">
        <f t="shared" si="1"/>
        <v>-749874.91000000387</v>
      </c>
      <c r="P22" s="200">
        <f t="shared" si="2"/>
        <v>-104267834.84999999</v>
      </c>
      <c r="Q22" s="201">
        <f t="shared" si="3"/>
        <v>-106243140.76000001</v>
      </c>
      <c r="R22" s="293">
        <f>Q22/G22</f>
        <v>-0.64589323752688543</v>
      </c>
      <c r="S22" s="83"/>
      <c r="T22" s="141">
        <v>2510976</v>
      </c>
      <c r="U22" s="142">
        <v>8232900</v>
      </c>
      <c r="V22" s="143">
        <v>113006124</v>
      </c>
      <c r="W22" s="144">
        <f t="shared" si="4"/>
        <v>123750000</v>
      </c>
      <c r="X22" s="83"/>
      <c r="Y22" s="255">
        <v>1517168</v>
      </c>
      <c r="Z22" s="256">
        <v>1389206</v>
      </c>
      <c r="AA22" s="257">
        <v>32351125</v>
      </c>
      <c r="AB22" s="258">
        <f t="shared" si="5"/>
        <v>35257499</v>
      </c>
      <c r="AC22" s="83"/>
      <c r="AD22" s="198">
        <f t="shared" si="6"/>
        <v>-993808</v>
      </c>
      <c r="AE22" s="199">
        <f t="shared" si="7"/>
        <v>-6843694</v>
      </c>
      <c r="AF22" s="200">
        <f t="shared" si="8"/>
        <v>-80654999</v>
      </c>
      <c r="AG22" s="201">
        <f t="shared" si="9"/>
        <v>-88492501</v>
      </c>
      <c r="AH22" s="293">
        <f t="shared" si="10"/>
        <v>-0.71509091717171724</v>
      </c>
      <c r="AI22" s="82"/>
    </row>
    <row r="23" spans="2:35" ht="20.25" customHeight="1" x14ac:dyDescent="0.25">
      <c r="B23" s="90"/>
      <c r="C23" s="89" t="s">
        <v>229</v>
      </c>
      <c r="D23" s="145"/>
      <c r="E23" s="146"/>
      <c r="F23" s="147"/>
      <c r="G23" s="148"/>
      <c r="H23" s="83"/>
      <c r="I23" s="259"/>
      <c r="J23" s="260"/>
      <c r="K23" s="261"/>
      <c r="L23" s="262"/>
      <c r="M23" s="83"/>
      <c r="N23" s="202">
        <f t="shared" si="0"/>
        <v>0</v>
      </c>
      <c r="O23" s="203">
        <f t="shared" si="1"/>
        <v>0</v>
      </c>
      <c r="P23" s="204">
        <f t="shared" si="2"/>
        <v>0</v>
      </c>
      <c r="Q23" s="205">
        <f t="shared" si="3"/>
        <v>0</v>
      </c>
      <c r="R23" s="295"/>
      <c r="S23" s="83"/>
      <c r="T23" s="145">
        <v>2026276</v>
      </c>
      <c r="U23" s="146">
        <v>2561482</v>
      </c>
      <c r="V23" s="147">
        <v>4452544</v>
      </c>
      <c r="W23" s="144">
        <f t="shared" si="4"/>
        <v>9040302</v>
      </c>
      <c r="X23" s="83"/>
      <c r="Y23" s="259">
        <v>1427783</v>
      </c>
      <c r="Z23" s="260">
        <v>396068</v>
      </c>
      <c r="AA23" s="261">
        <v>276224</v>
      </c>
      <c r="AB23" s="258">
        <f t="shared" si="5"/>
        <v>2100075</v>
      </c>
      <c r="AC23" s="83"/>
      <c r="AD23" s="202">
        <f t="shared" si="6"/>
        <v>-598493</v>
      </c>
      <c r="AE23" s="203">
        <f t="shared" si="7"/>
        <v>-2165414</v>
      </c>
      <c r="AF23" s="204">
        <f t="shared" si="8"/>
        <v>-4176320</v>
      </c>
      <c r="AG23" s="205">
        <f t="shared" si="9"/>
        <v>-6940227</v>
      </c>
      <c r="AH23" s="295">
        <f t="shared" si="10"/>
        <v>-0.76769857909614081</v>
      </c>
      <c r="AI23" s="82"/>
    </row>
    <row r="24" spans="2:35" ht="20.25" customHeight="1" thickBot="1" x14ac:dyDescent="0.3">
      <c r="B24" s="90"/>
      <c r="C24" s="89" t="s">
        <v>228</v>
      </c>
      <c r="D24" s="145">
        <v>4034250</v>
      </c>
      <c r="E24" s="146">
        <v>1036380.3125</v>
      </c>
      <c r="F24" s="147">
        <v>11746226.5625</v>
      </c>
      <c r="G24" s="148">
        <v>16816856.875</v>
      </c>
      <c r="H24" s="83"/>
      <c r="I24" s="259">
        <v>476096.86</v>
      </c>
      <c r="J24" s="260">
        <v>837470.03</v>
      </c>
      <c r="K24" s="261">
        <v>6623711.8300000001</v>
      </c>
      <c r="L24" s="262">
        <v>7937278.7200000007</v>
      </c>
      <c r="M24" s="83"/>
      <c r="N24" s="202">
        <f t="shared" si="0"/>
        <v>-3558153.14</v>
      </c>
      <c r="O24" s="203">
        <f t="shared" si="1"/>
        <v>-198910.28249999997</v>
      </c>
      <c r="P24" s="204">
        <f t="shared" si="2"/>
        <v>-5122514.7324999999</v>
      </c>
      <c r="Q24" s="205">
        <f t="shared" si="3"/>
        <v>-8879578.1549999993</v>
      </c>
      <c r="R24" s="295">
        <f t="shared" ref="R24:R29" si="11">Q24/G24</f>
        <v>-0.52801651467941146</v>
      </c>
      <c r="S24" s="83"/>
      <c r="T24" s="145">
        <v>4824780</v>
      </c>
      <c r="U24" s="146">
        <v>2047000</v>
      </c>
      <c r="V24" s="147">
        <v>2128220</v>
      </c>
      <c r="W24" s="148">
        <f t="shared" si="4"/>
        <v>9000000</v>
      </c>
      <c r="X24" s="83"/>
      <c r="Y24" s="259">
        <v>1544148</v>
      </c>
      <c r="Z24" s="260">
        <v>830122</v>
      </c>
      <c r="AA24" s="261">
        <v>531062</v>
      </c>
      <c r="AB24" s="262">
        <f t="shared" si="5"/>
        <v>2905332</v>
      </c>
      <c r="AC24" s="83"/>
      <c r="AD24" s="202">
        <f t="shared" si="6"/>
        <v>-3280632</v>
      </c>
      <c r="AE24" s="203">
        <f t="shared" si="7"/>
        <v>-1216878</v>
      </c>
      <c r="AF24" s="204">
        <f t="shared" si="8"/>
        <v>-1597158</v>
      </c>
      <c r="AG24" s="205">
        <f t="shared" si="9"/>
        <v>-6094668</v>
      </c>
      <c r="AH24" s="295">
        <f t="shared" si="10"/>
        <v>-0.67718533333333331</v>
      </c>
      <c r="AI24" s="82"/>
    </row>
    <row r="25" spans="2:35" ht="20.25" customHeight="1" x14ac:dyDescent="0.25">
      <c r="B25" s="88" t="s">
        <v>227</v>
      </c>
      <c r="C25" s="93" t="s">
        <v>226</v>
      </c>
      <c r="D25" s="153">
        <v>8716000</v>
      </c>
      <c r="E25" s="154">
        <v>8515469.75</v>
      </c>
      <c r="F25" s="155">
        <v>21671675</v>
      </c>
      <c r="G25" s="156">
        <v>38903144.75</v>
      </c>
      <c r="H25" s="83"/>
      <c r="I25" s="267">
        <v>7679572.9100000001</v>
      </c>
      <c r="J25" s="268">
        <v>5924680.129999999</v>
      </c>
      <c r="K25" s="269">
        <v>1763337.17</v>
      </c>
      <c r="L25" s="270">
        <v>15367590.209999999</v>
      </c>
      <c r="M25" s="83"/>
      <c r="N25" s="210">
        <f t="shared" si="0"/>
        <v>-1036427.0899999999</v>
      </c>
      <c r="O25" s="211">
        <f t="shared" si="1"/>
        <v>-2590789.620000001</v>
      </c>
      <c r="P25" s="212">
        <f t="shared" si="2"/>
        <v>-19908337.829999998</v>
      </c>
      <c r="Q25" s="213">
        <f t="shared" si="3"/>
        <v>-23535554.539999999</v>
      </c>
      <c r="R25" s="292">
        <f t="shared" si="11"/>
        <v>-0.60497820140876912</v>
      </c>
      <c r="S25" s="83"/>
      <c r="T25" s="153">
        <v>3691236</v>
      </c>
      <c r="U25" s="154">
        <v>5931340</v>
      </c>
      <c r="V25" s="155">
        <v>11377424</v>
      </c>
      <c r="W25" s="156">
        <f t="shared" si="4"/>
        <v>21000000</v>
      </c>
      <c r="X25" s="83"/>
      <c r="Y25" s="267">
        <v>3807083</v>
      </c>
      <c r="Z25" s="268">
        <v>3261857</v>
      </c>
      <c r="AA25" s="269">
        <v>2110894</v>
      </c>
      <c r="AB25" s="270">
        <f t="shared" si="5"/>
        <v>9179834</v>
      </c>
      <c r="AC25" s="83"/>
      <c r="AD25" s="210">
        <f t="shared" si="6"/>
        <v>115847</v>
      </c>
      <c r="AE25" s="211">
        <f t="shared" si="7"/>
        <v>-2669483</v>
      </c>
      <c r="AF25" s="212">
        <f t="shared" si="8"/>
        <v>-9266530</v>
      </c>
      <c r="AG25" s="213">
        <f t="shared" si="9"/>
        <v>-11820166</v>
      </c>
      <c r="AH25" s="292">
        <f t="shared" si="10"/>
        <v>-0.56286504761904754</v>
      </c>
      <c r="AI25" s="82"/>
    </row>
    <row r="26" spans="2:35" ht="20.25" customHeight="1" x14ac:dyDescent="0.25">
      <c r="B26" s="90" t="s">
        <v>225</v>
      </c>
      <c r="C26" s="92" t="s">
        <v>224</v>
      </c>
      <c r="D26" s="141">
        <v>2612727</v>
      </c>
      <c r="E26" s="142">
        <v>1966473.9039408867</v>
      </c>
      <c r="F26" s="143">
        <v>7214640</v>
      </c>
      <c r="G26" s="144">
        <v>11793840.903940886</v>
      </c>
      <c r="H26" s="83"/>
      <c r="I26" s="255">
        <v>368354.94</v>
      </c>
      <c r="J26" s="256">
        <v>3467401.47</v>
      </c>
      <c r="K26" s="257">
        <v>2375414</v>
      </c>
      <c r="L26" s="258">
        <v>6211170.4100000001</v>
      </c>
      <c r="M26" s="83"/>
      <c r="N26" s="198">
        <f t="shared" si="0"/>
        <v>-2244372.06</v>
      </c>
      <c r="O26" s="199">
        <f t="shared" si="1"/>
        <v>1500927.5660591135</v>
      </c>
      <c r="P26" s="200">
        <f t="shared" si="2"/>
        <v>-4839226</v>
      </c>
      <c r="Q26" s="201">
        <f t="shared" si="3"/>
        <v>-5582670.4939408861</v>
      </c>
      <c r="R26" s="293">
        <f t="shared" si="11"/>
        <v>-0.47335473993679605</v>
      </c>
      <c r="S26" s="83"/>
      <c r="T26" s="141">
        <v>3827772</v>
      </c>
      <c r="U26" s="142">
        <v>1282228</v>
      </c>
      <c r="V26" s="143">
        <v>2390000</v>
      </c>
      <c r="W26" s="144">
        <f t="shared" si="4"/>
        <v>7500000</v>
      </c>
      <c r="X26" s="83"/>
      <c r="Y26" s="255">
        <v>4352587</v>
      </c>
      <c r="Z26" s="256">
        <v>695050</v>
      </c>
      <c r="AA26" s="257">
        <v>968953</v>
      </c>
      <c r="AB26" s="258">
        <f t="shared" si="5"/>
        <v>6016590</v>
      </c>
      <c r="AC26" s="83"/>
      <c r="AD26" s="198">
        <f t="shared" si="6"/>
        <v>524815</v>
      </c>
      <c r="AE26" s="199">
        <f t="shared" si="7"/>
        <v>-587178</v>
      </c>
      <c r="AF26" s="200">
        <f t="shared" si="8"/>
        <v>-1421047</v>
      </c>
      <c r="AG26" s="201">
        <f t="shared" si="9"/>
        <v>-1483410</v>
      </c>
      <c r="AH26" s="293">
        <f t="shared" si="10"/>
        <v>-0.19778799999999996</v>
      </c>
      <c r="AI26" s="82"/>
    </row>
    <row r="27" spans="2:35" ht="20.25" customHeight="1" x14ac:dyDescent="0.25">
      <c r="B27" s="90" t="s">
        <v>223</v>
      </c>
      <c r="C27" s="92" t="s">
        <v>222</v>
      </c>
      <c r="D27" s="141">
        <v>523800</v>
      </c>
      <c r="E27" s="142">
        <v>718398.79999999865</v>
      </c>
      <c r="F27" s="143">
        <v>3162453.05</v>
      </c>
      <c r="G27" s="144">
        <v>4404651.8499999996</v>
      </c>
      <c r="H27" s="83"/>
      <c r="I27" s="255">
        <v>928862.04</v>
      </c>
      <c r="J27" s="256">
        <v>763858.07</v>
      </c>
      <c r="K27" s="257">
        <v>1602764</v>
      </c>
      <c r="L27" s="258">
        <v>3295484.11</v>
      </c>
      <c r="M27" s="83"/>
      <c r="N27" s="198">
        <f t="shared" si="0"/>
        <v>405062.04000000004</v>
      </c>
      <c r="O27" s="199">
        <f t="shared" si="1"/>
        <v>45459.270000001299</v>
      </c>
      <c r="P27" s="200">
        <f t="shared" si="2"/>
        <v>-1559689.0499999998</v>
      </c>
      <c r="Q27" s="201">
        <f t="shared" si="3"/>
        <v>-1109167.7399999998</v>
      </c>
      <c r="R27" s="293">
        <f t="shared" si="11"/>
        <v>-0.25181734624497049</v>
      </c>
      <c r="S27" s="83"/>
      <c r="T27" s="141">
        <v>1294968</v>
      </c>
      <c r="U27" s="142">
        <v>876665</v>
      </c>
      <c r="V27" s="143">
        <v>12078367</v>
      </c>
      <c r="W27" s="144">
        <f t="shared" si="4"/>
        <v>14250000</v>
      </c>
      <c r="X27" s="83"/>
      <c r="Y27" s="255">
        <v>961676</v>
      </c>
      <c r="Z27" s="256">
        <v>1782910</v>
      </c>
      <c r="AA27" s="257">
        <v>1740100</v>
      </c>
      <c r="AB27" s="258">
        <f t="shared" si="5"/>
        <v>4484686</v>
      </c>
      <c r="AC27" s="83"/>
      <c r="AD27" s="198">
        <f t="shared" si="6"/>
        <v>-333292</v>
      </c>
      <c r="AE27" s="199">
        <f t="shared" si="7"/>
        <v>906245</v>
      </c>
      <c r="AF27" s="200">
        <f t="shared" si="8"/>
        <v>-10338267</v>
      </c>
      <c r="AG27" s="201">
        <f t="shared" si="9"/>
        <v>-9765314</v>
      </c>
      <c r="AH27" s="293">
        <f t="shared" si="10"/>
        <v>-0.68528519298245616</v>
      </c>
      <c r="AI27" s="82"/>
    </row>
    <row r="28" spans="2:35" ht="20.25" customHeight="1" x14ac:dyDescent="0.25">
      <c r="B28" s="90"/>
      <c r="C28" s="92" t="s">
        <v>221</v>
      </c>
      <c r="D28" s="141">
        <v>2187144</v>
      </c>
      <c r="E28" s="142">
        <v>680900</v>
      </c>
      <c r="F28" s="143">
        <v>963882</v>
      </c>
      <c r="G28" s="144">
        <v>3831926</v>
      </c>
      <c r="H28" s="83"/>
      <c r="I28" s="255">
        <v>20255965.75</v>
      </c>
      <c r="J28" s="256">
        <v>2788109.51</v>
      </c>
      <c r="K28" s="257">
        <v>6921884.46</v>
      </c>
      <c r="L28" s="258">
        <v>29965959.719999999</v>
      </c>
      <c r="M28" s="83"/>
      <c r="N28" s="198">
        <f t="shared" si="0"/>
        <v>18068821.75</v>
      </c>
      <c r="O28" s="199">
        <f t="shared" si="1"/>
        <v>2107209.5099999998</v>
      </c>
      <c r="P28" s="200">
        <f t="shared" si="2"/>
        <v>5958002.46</v>
      </c>
      <c r="Q28" s="201">
        <f t="shared" si="3"/>
        <v>26134033.719999999</v>
      </c>
      <c r="R28" s="293">
        <f t="shared" si="11"/>
        <v>6.8200778720674666</v>
      </c>
      <c r="S28" s="83"/>
      <c r="T28" s="141">
        <v>10652380.875</v>
      </c>
      <c r="U28" s="142">
        <v>2468305</v>
      </c>
      <c r="V28" s="143">
        <v>1879314</v>
      </c>
      <c r="W28" s="144">
        <f t="shared" si="4"/>
        <v>14999999.875</v>
      </c>
      <c r="X28" s="83"/>
      <c r="Y28" s="255">
        <v>29873931</v>
      </c>
      <c r="Z28" s="256">
        <v>3506052</v>
      </c>
      <c r="AA28" s="257">
        <v>796733</v>
      </c>
      <c r="AB28" s="258">
        <f t="shared" si="5"/>
        <v>34176716</v>
      </c>
      <c r="AC28" s="83"/>
      <c r="AD28" s="198">
        <f t="shared" si="6"/>
        <v>19221550.125</v>
      </c>
      <c r="AE28" s="199">
        <f t="shared" si="7"/>
        <v>1037747</v>
      </c>
      <c r="AF28" s="200">
        <f t="shared" si="8"/>
        <v>-1082581</v>
      </c>
      <c r="AG28" s="201">
        <f t="shared" si="9"/>
        <v>19176716.125</v>
      </c>
      <c r="AH28" s="293">
        <f t="shared" si="10"/>
        <v>1.2784477523203979</v>
      </c>
      <c r="AI28" s="82"/>
    </row>
    <row r="29" spans="2:35" ht="20.25" customHeight="1" thickBot="1" x14ac:dyDescent="0.3">
      <c r="B29" s="90"/>
      <c r="C29" s="89" t="s">
        <v>220</v>
      </c>
      <c r="D29" s="145">
        <v>29250</v>
      </c>
      <c r="E29" s="146">
        <v>29092.5</v>
      </c>
      <c r="F29" s="147">
        <v>90000</v>
      </c>
      <c r="G29" s="148">
        <v>148342.5</v>
      </c>
      <c r="H29" s="83"/>
      <c r="I29" s="259">
        <v>129729.12</v>
      </c>
      <c r="J29" s="260">
        <v>95395.38</v>
      </c>
      <c r="K29" s="261">
        <v>109085</v>
      </c>
      <c r="L29" s="262">
        <v>334209.5</v>
      </c>
      <c r="M29" s="83"/>
      <c r="N29" s="202">
        <f t="shared" si="0"/>
        <v>100479.12</v>
      </c>
      <c r="O29" s="203">
        <f t="shared" si="1"/>
        <v>66302.880000000005</v>
      </c>
      <c r="P29" s="204">
        <f t="shared" si="2"/>
        <v>19085</v>
      </c>
      <c r="Q29" s="205">
        <f t="shared" si="3"/>
        <v>185867</v>
      </c>
      <c r="R29" s="295">
        <f t="shared" si="11"/>
        <v>1.2529585250349697</v>
      </c>
      <c r="S29" s="83"/>
      <c r="T29" s="145">
        <v>298600</v>
      </c>
      <c r="U29" s="146">
        <v>349200</v>
      </c>
      <c r="V29" s="147">
        <v>352200</v>
      </c>
      <c r="W29" s="148">
        <f t="shared" si="4"/>
        <v>1000000</v>
      </c>
      <c r="X29" s="83"/>
      <c r="Y29" s="259">
        <v>172711</v>
      </c>
      <c r="Z29" s="260">
        <v>214572</v>
      </c>
      <c r="AA29" s="261">
        <v>4440</v>
      </c>
      <c r="AB29" s="262">
        <f t="shared" si="5"/>
        <v>391723</v>
      </c>
      <c r="AC29" s="83"/>
      <c r="AD29" s="202">
        <f t="shared" si="6"/>
        <v>-125889</v>
      </c>
      <c r="AE29" s="203">
        <f t="shared" si="7"/>
        <v>-134628</v>
      </c>
      <c r="AF29" s="204">
        <f t="shared" si="8"/>
        <v>-347760</v>
      </c>
      <c r="AG29" s="205">
        <f t="shared" si="9"/>
        <v>-608277</v>
      </c>
      <c r="AH29" s="295">
        <f t="shared" si="10"/>
        <v>-0.60827699999999996</v>
      </c>
      <c r="AI29" s="82"/>
    </row>
    <row r="30" spans="2:35" ht="20.25" customHeight="1" x14ac:dyDescent="0.25">
      <c r="B30" s="88" t="s">
        <v>219</v>
      </c>
      <c r="C30" s="93" t="s">
        <v>218</v>
      </c>
      <c r="D30" s="161"/>
      <c r="E30" s="162"/>
      <c r="F30" s="163"/>
      <c r="G30" s="164"/>
      <c r="H30" s="104"/>
      <c r="I30" s="275">
        <v>2369827.29</v>
      </c>
      <c r="J30" s="276">
        <v>17680168.219999999</v>
      </c>
      <c r="K30" s="277">
        <v>535512</v>
      </c>
      <c r="L30" s="278">
        <v>20585507.509999998</v>
      </c>
      <c r="M30" s="104"/>
      <c r="N30" s="218">
        <f t="shared" si="0"/>
        <v>2369827.29</v>
      </c>
      <c r="O30" s="219">
        <f t="shared" si="1"/>
        <v>17680168.219999999</v>
      </c>
      <c r="P30" s="220">
        <f t="shared" si="2"/>
        <v>535512</v>
      </c>
      <c r="Q30" s="221">
        <f t="shared" si="3"/>
        <v>20585507.509999998</v>
      </c>
      <c r="R30" s="292"/>
      <c r="S30" s="104"/>
      <c r="T30" s="300">
        <v>1438836</v>
      </c>
      <c r="U30" s="301">
        <v>2830250</v>
      </c>
      <c r="V30" s="163">
        <v>605914</v>
      </c>
      <c r="W30" s="164">
        <f t="shared" si="4"/>
        <v>4875000</v>
      </c>
      <c r="X30" s="104"/>
      <c r="Y30" s="305">
        <v>339516</v>
      </c>
      <c r="Z30" s="306">
        <v>14483283</v>
      </c>
      <c r="AA30" s="277">
        <v>569751</v>
      </c>
      <c r="AB30" s="278">
        <f t="shared" si="5"/>
        <v>15392550</v>
      </c>
      <c r="AC30" s="104"/>
      <c r="AD30" s="218">
        <f t="shared" si="6"/>
        <v>-1099320</v>
      </c>
      <c r="AE30" s="219">
        <f t="shared" si="7"/>
        <v>11653033</v>
      </c>
      <c r="AF30" s="220">
        <f t="shared" si="8"/>
        <v>-36163</v>
      </c>
      <c r="AG30" s="221">
        <f t="shared" si="9"/>
        <v>10517550</v>
      </c>
      <c r="AH30" s="292">
        <f t="shared" si="10"/>
        <v>2.1574461538461538</v>
      </c>
      <c r="AI30" s="103"/>
    </row>
    <row r="31" spans="2:35" ht="20.25" customHeight="1" x14ac:dyDescent="0.25">
      <c r="B31" s="90" t="s">
        <v>217</v>
      </c>
      <c r="C31" s="92" t="s">
        <v>216</v>
      </c>
      <c r="D31" s="165"/>
      <c r="E31" s="166"/>
      <c r="F31" s="167"/>
      <c r="G31" s="168"/>
      <c r="H31" s="102"/>
      <c r="I31" s="279">
        <v>251652</v>
      </c>
      <c r="J31" s="280">
        <v>2012193.03</v>
      </c>
      <c r="K31" s="281">
        <v>0</v>
      </c>
      <c r="L31" s="282">
        <v>2263845.0299999998</v>
      </c>
      <c r="M31" s="102"/>
      <c r="N31" s="222">
        <f t="shared" si="0"/>
        <v>251652</v>
      </c>
      <c r="O31" s="223">
        <f t="shared" si="1"/>
        <v>2012193.03</v>
      </c>
      <c r="P31" s="224">
        <f t="shared" si="2"/>
        <v>0</v>
      </c>
      <c r="Q31" s="226">
        <f t="shared" si="3"/>
        <v>2263845.0299999998</v>
      </c>
      <c r="R31" s="293"/>
      <c r="S31" s="102"/>
      <c r="T31" s="169">
        <v>529884</v>
      </c>
      <c r="U31" s="170">
        <v>2140116</v>
      </c>
      <c r="V31" s="171">
        <v>80000</v>
      </c>
      <c r="W31" s="172">
        <f t="shared" si="4"/>
        <v>2750000</v>
      </c>
      <c r="X31" s="102"/>
      <c r="Y31" s="284">
        <v>35153</v>
      </c>
      <c r="Z31" s="285">
        <v>14623634</v>
      </c>
      <c r="AA31" s="286">
        <v>2025133</v>
      </c>
      <c r="AB31" s="282">
        <f t="shared" si="5"/>
        <v>16683920</v>
      </c>
      <c r="AC31" s="102"/>
      <c r="AD31" s="312">
        <f t="shared" si="6"/>
        <v>-494731</v>
      </c>
      <c r="AE31" s="313">
        <f t="shared" si="7"/>
        <v>12483518</v>
      </c>
      <c r="AF31" s="314">
        <f t="shared" si="8"/>
        <v>1945133</v>
      </c>
      <c r="AG31" s="315">
        <f t="shared" si="9"/>
        <v>13933920</v>
      </c>
      <c r="AH31" s="293">
        <f t="shared" si="10"/>
        <v>5.0668800000000003</v>
      </c>
      <c r="AI31" s="101"/>
    </row>
    <row r="32" spans="2:35" ht="20.25" customHeight="1" x14ac:dyDescent="0.25">
      <c r="B32" s="90"/>
      <c r="C32" s="92" t="s">
        <v>215</v>
      </c>
      <c r="D32" s="165"/>
      <c r="E32" s="166"/>
      <c r="F32" s="167"/>
      <c r="G32" s="168"/>
      <c r="H32" s="102"/>
      <c r="I32" s="279">
        <v>0</v>
      </c>
      <c r="J32" s="280">
        <v>0</v>
      </c>
      <c r="K32" s="281">
        <v>0</v>
      </c>
      <c r="L32" s="283">
        <v>0</v>
      </c>
      <c r="M32" s="102"/>
      <c r="N32" s="222">
        <f t="shared" si="0"/>
        <v>0</v>
      </c>
      <c r="O32" s="223">
        <f t="shared" si="1"/>
        <v>0</v>
      </c>
      <c r="P32" s="224">
        <f t="shared" si="2"/>
        <v>0</v>
      </c>
      <c r="Q32" s="226">
        <f t="shared" si="3"/>
        <v>0</v>
      </c>
      <c r="R32" s="293"/>
      <c r="S32" s="102"/>
      <c r="T32" s="169">
        <v>724836</v>
      </c>
      <c r="U32" s="170">
        <v>620496</v>
      </c>
      <c r="V32" s="171">
        <v>1104668</v>
      </c>
      <c r="W32" s="172">
        <f t="shared" si="4"/>
        <v>2450000</v>
      </c>
      <c r="X32" s="102"/>
      <c r="Y32" s="284">
        <v>2729544</v>
      </c>
      <c r="Z32" s="285">
        <v>21633201</v>
      </c>
      <c r="AA32" s="286">
        <v>1520341</v>
      </c>
      <c r="AB32" s="282">
        <f t="shared" si="5"/>
        <v>25883086</v>
      </c>
      <c r="AC32" s="102"/>
      <c r="AD32" s="312">
        <f t="shared" si="6"/>
        <v>2004708</v>
      </c>
      <c r="AE32" s="313">
        <f t="shared" si="7"/>
        <v>21012705</v>
      </c>
      <c r="AF32" s="314">
        <f t="shared" si="8"/>
        <v>415673</v>
      </c>
      <c r="AG32" s="315">
        <f t="shared" si="9"/>
        <v>23433086</v>
      </c>
      <c r="AH32" s="293">
        <f t="shared" si="10"/>
        <v>9.564524897959183</v>
      </c>
      <c r="AI32" s="101"/>
    </row>
    <row r="33" spans="2:35" ht="20.25" customHeight="1" x14ac:dyDescent="0.25">
      <c r="B33" s="90"/>
      <c r="C33" s="92" t="s">
        <v>214</v>
      </c>
      <c r="D33" s="169">
        <v>1748450</v>
      </c>
      <c r="E33" s="170">
        <v>2512517.75</v>
      </c>
      <c r="F33" s="171">
        <v>0</v>
      </c>
      <c r="G33" s="172">
        <v>4260967.75</v>
      </c>
      <c r="H33" s="100"/>
      <c r="I33" s="284">
        <v>3017959.71</v>
      </c>
      <c r="J33" s="285">
        <v>12497572.140000001</v>
      </c>
      <c r="K33" s="286">
        <v>6352704.46</v>
      </c>
      <c r="L33" s="282">
        <v>21868236.310000002</v>
      </c>
      <c r="M33" s="100"/>
      <c r="N33" s="227">
        <f t="shared" si="0"/>
        <v>1269509.71</v>
      </c>
      <c r="O33" s="228">
        <f t="shared" si="1"/>
        <v>9985054.3900000006</v>
      </c>
      <c r="P33" s="229">
        <f t="shared" si="2"/>
        <v>6352704.46</v>
      </c>
      <c r="Q33" s="225">
        <f t="shared" si="3"/>
        <v>17607268.560000002</v>
      </c>
      <c r="R33" s="293">
        <f t="shared" ref="R33:R51" si="12">Q33/G33</f>
        <v>4.1322229110980722</v>
      </c>
      <c r="S33" s="100"/>
      <c r="T33" s="169">
        <v>2078576</v>
      </c>
      <c r="U33" s="170">
        <v>943424</v>
      </c>
      <c r="V33" s="171">
        <v>228000</v>
      </c>
      <c r="W33" s="172">
        <f t="shared" si="4"/>
        <v>3250000</v>
      </c>
      <c r="X33" s="100"/>
      <c r="Y33" s="284">
        <v>6621043</v>
      </c>
      <c r="Z33" s="285">
        <v>11649350</v>
      </c>
      <c r="AA33" s="286">
        <v>494095</v>
      </c>
      <c r="AB33" s="282">
        <f t="shared" si="5"/>
        <v>18764488</v>
      </c>
      <c r="AC33" s="100"/>
      <c r="AD33" s="227">
        <f t="shared" si="6"/>
        <v>4542467</v>
      </c>
      <c r="AE33" s="228">
        <f t="shared" si="7"/>
        <v>10705926</v>
      </c>
      <c r="AF33" s="229">
        <f t="shared" si="8"/>
        <v>266095</v>
      </c>
      <c r="AG33" s="225">
        <f t="shared" si="9"/>
        <v>15514488</v>
      </c>
      <c r="AH33" s="293">
        <f t="shared" si="10"/>
        <v>4.7736886153846152</v>
      </c>
      <c r="AI33" s="99"/>
    </row>
    <row r="34" spans="2:35" ht="20.25" customHeight="1" x14ac:dyDescent="0.25">
      <c r="B34" s="90"/>
      <c r="C34" s="92" t="s">
        <v>213</v>
      </c>
      <c r="D34" s="141">
        <v>561450</v>
      </c>
      <c r="E34" s="142">
        <v>636213.19999999995</v>
      </c>
      <c r="F34" s="143">
        <v>3332283.1</v>
      </c>
      <c r="G34" s="144">
        <v>4529946.3</v>
      </c>
      <c r="H34" s="83"/>
      <c r="I34" s="255">
        <v>641402.87</v>
      </c>
      <c r="J34" s="256">
        <v>1131077.3799999999</v>
      </c>
      <c r="K34" s="257">
        <v>620755.93000000005</v>
      </c>
      <c r="L34" s="258">
        <v>2393236.1800000002</v>
      </c>
      <c r="M34" s="83"/>
      <c r="N34" s="198">
        <f t="shared" si="0"/>
        <v>79952.87</v>
      </c>
      <c r="O34" s="199">
        <f t="shared" si="1"/>
        <v>494864.17999999993</v>
      </c>
      <c r="P34" s="200">
        <f t="shared" si="2"/>
        <v>-2711527.17</v>
      </c>
      <c r="Q34" s="201">
        <f t="shared" si="3"/>
        <v>-2136710.1199999996</v>
      </c>
      <c r="R34" s="293">
        <f t="shared" si="12"/>
        <v>-0.47168552969380667</v>
      </c>
      <c r="S34" s="83"/>
      <c r="T34" s="141">
        <v>1558332</v>
      </c>
      <c r="U34" s="142">
        <v>1067668</v>
      </c>
      <c r="V34" s="143">
        <v>974000</v>
      </c>
      <c r="W34" s="144">
        <f t="shared" si="4"/>
        <v>3600000</v>
      </c>
      <c r="X34" s="83"/>
      <c r="Y34" s="255">
        <v>1006361</v>
      </c>
      <c r="Z34" s="256">
        <v>919725</v>
      </c>
      <c r="AA34" s="257">
        <v>1678735</v>
      </c>
      <c r="AB34" s="258">
        <f t="shared" si="5"/>
        <v>3604821</v>
      </c>
      <c r="AC34" s="83"/>
      <c r="AD34" s="198">
        <f t="shared" si="6"/>
        <v>-551971</v>
      </c>
      <c r="AE34" s="199">
        <f t="shared" si="7"/>
        <v>-147943</v>
      </c>
      <c r="AF34" s="200">
        <f t="shared" si="8"/>
        <v>704735</v>
      </c>
      <c r="AG34" s="201">
        <f t="shared" si="9"/>
        <v>4821</v>
      </c>
      <c r="AH34" s="293">
        <f t="shared" si="10"/>
        <v>1.3391666666666691E-3</v>
      </c>
      <c r="AI34" s="82"/>
    </row>
    <row r="35" spans="2:35" ht="20.25" customHeight="1" x14ac:dyDescent="0.25">
      <c r="B35" s="90"/>
      <c r="C35" s="92" t="s">
        <v>212</v>
      </c>
      <c r="D35" s="141">
        <v>201600</v>
      </c>
      <c r="E35" s="142">
        <v>766460</v>
      </c>
      <c r="F35" s="143">
        <v>952000</v>
      </c>
      <c r="G35" s="144">
        <v>1920060</v>
      </c>
      <c r="H35" s="83"/>
      <c r="I35" s="255">
        <v>146607.76</v>
      </c>
      <c r="J35" s="256">
        <v>1517405.59</v>
      </c>
      <c r="K35" s="257">
        <v>391307.39</v>
      </c>
      <c r="L35" s="258">
        <v>2055320.74</v>
      </c>
      <c r="M35" s="83"/>
      <c r="N35" s="198">
        <f t="shared" si="0"/>
        <v>-54992.239999999991</v>
      </c>
      <c r="O35" s="199">
        <f t="shared" si="1"/>
        <v>750945.59000000008</v>
      </c>
      <c r="P35" s="200">
        <f t="shared" si="2"/>
        <v>-560692.61</v>
      </c>
      <c r="Q35" s="201">
        <f t="shared" si="3"/>
        <v>135260.74</v>
      </c>
      <c r="R35" s="293">
        <f t="shared" si="12"/>
        <v>7.0446100642688247E-2</v>
      </c>
      <c r="S35" s="83"/>
      <c r="T35" s="141">
        <v>312660</v>
      </c>
      <c r="U35" s="142">
        <v>1642340</v>
      </c>
      <c r="V35" s="143">
        <v>1045000</v>
      </c>
      <c r="W35" s="144">
        <f t="shared" si="4"/>
        <v>3000000</v>
      </c>
      <c r="X35" s="83"/>
      <c r="Y35" s="255">
        <v>380231</v>
      </c>
      <c r="Z35" s="256">
        <v>1230769</v>
      </c>
      <c r="AA35" s="257">
        <v>97173</v>
      </c>
      <c r="AB35" s="258">
        <f t="shared" si="5"/>
        <v>1708173</v>
      </c>
      <c r="AC35" s="83"/>
      <c r="AD35" s="198">
        <f t="shared" si="6"/>
        <v>67571</v>
      </c>
      <c r="AE35" s="199">
        <f t="shared" si="7"/>
        <v>-411571</v>
      </c>
      <c r="AF35" s="200">
        <f t="shared" si="8"/>
        <v>-947827</v>
      </c>
      <c r="AG35" s="201">
        <f t="shared" si="9"/>
        <v>-1291827</v>
      </c>
      <c r="AH35" s="293">
        <f t="shared" si="10"/>
        <v>-0.43060900000000002</v>
      </c>
      <c r="AI35" s="82"/>
    </row>
    <row r="36" spans="2:35" ht="20.25" customHeight="1" x14ac:dyDescent="0.25">
      <c r="B36" s="90"/>
      <c r="C36" s="92" t="s">
        <v>211</v>
      </c>
      <c r="D36" s="141">
        <v>646470</v>
      </c>
      <c r="E36" s="142">
        <v>1019297.5</v>
      </c>
      <c r="F36" s="143">
        <v>325000</v>
      </c>
      <c r="G36" s="144">
        <v>1990767.5</v>
      </c>
      <c r="H36" s="83"/>
      <c r="I36" s="255">
        <v>297576.62</v>
      </c>
      <c r="J36" s="256">
        <v>3779556.65</v>
      </c>
      <c r="K36" s="257">
        <v>589892.32999999996</v>
      </c>
      <c r="L36" s="258">
        <v>4667025.5999999996</v>
      </c>
      <c r="M36" s="83"/>
      <c r="N36" s="198">
        <f t="shared" si="0"/>
        <v>-348893.38</v>
      </c>
      <c r="O36" s="199">
        <f t="shared" si="1"/>
        <v>2760259.15</v>
      </c>
      <c r="P36" s="200">
        <f t="shared" si="2"/>
        <v>264892.32999999996</v>
      </c>
      <c r="Q36" s="201">
        <f t="shared" si="3"/>
        <v>2676258.0999999996</v>
      </c>
      <c r="R36" s="293">
        <f t="shared" si="12"/>
        <v>1.3443348356852318</v>
      </c>
      <c r="S36" s="83"/>
      <c r="T36" s="141">
        <v>2371348</v>
      </c>
      <c r="U36" s="142">
        <v>1061352</v>
      </c>
      <c r="V36" s="143">
        <v>717300</v>
      </c>
      <c r="W36" s="144">
        <f t="shared" si="4"/>
        <v>4150000</v>
      </c>
      <c r="X36" s="83"/>
      <c r="Y36" s="255">
        <v>2396633</v>
      </c>
      <c r="Z36" s="256">
        <v>4364185</v>
      </c>
      <c r="AA36" s="257">
        <v>733060</v>
      </c>
      <c r="AB36" s="258">
        <f t="shared" si="5"/>
        <v>7493878</v>
      </c>
      <c r="AC36" s="83"/>
      <c r="AD36" s="198">
        <f t="shared" si="6"/>
        <v>25285</v>
      </c>
      <c r="AE36" s="199">
        <f t="shared" si="7"/>
        <v>3302833</v>
      </c>
      <c r="AF36" s="200">
        <f t="shared" si="8"/>
        <v>15760</v>
      </c>
      <c r="AG36" s="201">
        <f t="shared" si="9"/>
        <v>3343878</v>
      </c>
      <c r="AH36" s="293">
        <f t="shared" si="10"/>
        <v>0.80575373493975899</v>
      </c>
      <c r="AI36" s="82"/>
    </row>
    <row r="37" spans="2:35" ht="20.25" customHeight="1" x14ac:dyDescent="0.25">
      <c r="B37" s="90"/>
      <c r="C37" s="92" t="s">
        <v>82</v>
      </c>
      <c r="D37" s="141">
        <v>27900</v>
      </c>
      <c r="E37" s="142">
        <v>28995</v>
      </c>
      <c r="F37" s="143">
        <v>60500</v>
      </c>
      <c r="G37" s="144">
        <v>117395</v>
      </c>
      <c r="H37" s="83"/>
      <c r="I37" s="255">
        <v>107604.5</v>
      </c>
      <c r="J37" s="256">
        <v>146137.96</v>
      </c>
      <c r="K37" s="257">
        <v>163002</v>
      </c>
      <c r="L37" s="258">
        <v>416744.46</v>
      </c>
      <c r="M37" s="83"/>
      <c r="N37" s="198">
        <f t="shared" si="0"/>
        <v>79704.5</v>
      </c>
      <c r="O37" s="199">
        <f t="shared" si="1"/>
        <v>117142.95999999999</v>
      </c>
      <c r="P37" s="200">
        <f t="shared" si="2"/>
        <v>102502</v>
      </c>
      <c r="Q37" s="201">
        <f t="shared" si="3"/>
        <v>299349.46000000002</v>
      </c>
      <c r="R37" s="293">
        <f t="shared" si="12"/>
        <v>2.549933642829763</v>
      </c>
      <c r="S37" s="83"/>
      <c r="T37" s="141">
        <v>300904</v>
      </c>
      <c r="U37" s="142">
        <v>719946</v>
      </c>
      <c r="V37" s="143">
        <v>479150</v>
      </c>
      <c r="W37" s="144">
        <f t="shared" si="4"/>
        <v>1500000</v>
      </c>
      <c r="X37" s="83"/>
      <c r="Y37" s="255">
        <v>282547</v>
      </c>
      <c r="Z37" s="256">
        <v>225812</v>
      </c>
      <c r="AA37" s="257">
        <v>218494</v>
      </c>
      <c r="AB37" s="258">
        <f t="shared" si="5"/>
        <v>726853</v>
      </c>
      <c r="AC37" s="83"/>
      <c r="AD37" s="198">
        <f t="shared" si="6"/>
        <v>-18357</v>
      </c>
      <c r="AE37" s="199">
        <f t="shared" si="7"/>
        <v>-494134</v>
      </c>
      <c r="AF37" s="200">
        <f t="shared" si="8"/>
        <v>-260656</v>
      </c>
      <c r="AG37" s="201">
        <f t="shared" si="9"/>
        <v>-773147</v>
      </c>
      <c r="AH37" s="293">
        <f t="shared" si="10"/>
        <v>-0.51543133333333335</v>
      </c>
      <c r="AI37" s="82"/>
    </row>
    <row r="38" spans="2:35" ht="20.25" customHeight="1" x14ac:dyDescent="0.25">
      <c r="B38" s="90"/>
      <c r="C38" s="92" t="s">
        <v>83</v>
      </c>
      <c r="D38" s="141">
        <v>232920</v>
      </c>
      <c r="E38" s="142">
        <v>472220</v>
      </c>
      <c r="F38" s="143">
        <v>348000</v>
      </c>
      <c r="G38" s="144">
        <v>1053140</v>
      </c>
      <c r="H38" s="83"/>
      <c r="I38" s="255">
        <v>4230943.8</v>
      </c>
      <c r="J38" s="256">
        <v>3601649.26</v>
      </c>
      <c r="K38" s="257">
        <v>298400.82</v>
      </c>
      <c r="L38" s="258">
        <v>8130993.8799999999</v>
      </c>
      <c r="M38" s="83"/>
      <c r="N38" s="198">
        <f t="shared" ref="N38:N58" si="13">I38-D38</f>
        <v>3998023.8</v>
      </c>
      <c r="O38" s="199">
        <f t="shared" ref="O38:O58" si="14">J38-E38</f>
        <v>3129429.26</v>
      </c>
      <c r="P38" s="200">
        <f t="shared" ref="P38:P58" si="15">K38-F38</f>
        <v>-49599.179999999993</v>
      </c>
      <c r="Q38" s="201">
        <f t="shared" ref="Q38:Q58" si="16">L38-G38</f>
        <v>7077853.8799999999</v>
      </c>
      <c r="R38" s="293">
        <f t="shared" si="12"/>
        <v>6.7207150806160625</v>
      </c>
      <c r="S38" s="83"/>
      <c r="T38" s="141">
        <v>401748</v>
      </c>
      <c r="U38" s="142">
        <v>358252</v>
      </c>
      <c r="V38" s="143">
        <v>240000</v>
      </c>
      <c r="W38" s="144">
        <f t="shared" si="4"/>
        <v>1000000</v>
      </c>
      <c r="X38" s="83"/>
      <c r="Y38" s="255">
        <v>2240478</v>
      </c>
      <c r="Z38" s="256">
        <v>497748</v>
      </c>
      <c r="AA38" s="257">
        <v>13634</v>
      </c>
      <c r="AB38" s="258">
        <f t="shared" si="5"/>
        <v>2751860</v>
      </c>
      <c r="AC38" s="83"/>
      <c r="AD38" s="198">
        <f t="shared" ref="AD38:AD55" si="17">Y38-T38</f>
        <v>1838730</v>
      </c>
      <c r="AE38" s="199">
        <f t="shared" ref="AE38:AE55" si="18">Z38-U38</f>
        <v>139496</v>
      </c>
      <c r="AF38" s="200">
        <f t="shared" ref="AF38:AF55" si="19">AA38-V38</f>
        <v>-226366</v>
      </c>
      <c r="AG38" s="201">
        <f t="shared" ref="AG38:AG55" si="20">AB38-W38</f>
        <v>1751860</v>
      </c>
      <c r="AH38" s="293">
        <f t="shared" ref="AH38:AH55" si="21">AB38/W38-1</f>
        <v>1.7518600000000002</v>
      </c>
      <c r="AI38" s="82"/>
    </row>
    <row r="39" spans="2:35" ht="20.25" customHeight="1" x14ac:dyDescent="0.25">
      <c r="B39" s="90"/>
      <c r="C39" s="92" t="s">
        <v>84</v>
      </c>
      <c r="D39" s="141">
        <v>29250</v>
      </c>
      <c r="E39" s="142">
        <v>29092.5</v>
      </c>
      <c r="F39" s="143">
        <v>90000</v>
      </c>
      <c r="G39" s="144">
        <v>148342.5</v>
      </c>
      <c r="H39" s="83"/>
      <c r="I39" s="255">
        <v>279873.40999999997</v>
      </c>
      <c r="J39" s="256">
        <v>7265</v>
      </c>
      <c r="K39" s="257">
        <v>130000</v>
      </c>
      <c r="L39" s="258">
        <v>417138.41</v>
      </c>
      <c r="M39" s="83"/>
      <c r="N39" s="198">
        <f t="shared" si="13"/>
        <v>250623.40999999997</v>
      </c>
      <c r="O39" s="199">
        <f t="shared" si="14"/>
        <v>-21827.5</v>
      </c>
      <c r="P39" s="200">
        <f t="shared" si="15"/>
        <v>40000</v>
      </c>
      <c r="Q39" s="201">
        <f t="shared" si="16"/>
        <v>268795.90999999997</v>
      </c>
      <c r="R39" s="293">
        <f t="shared" si="12"/>
        <v>1.811995281190488</v>
      </c>
      <c r="S39" s="83"/>
      <c r="T39" s="141">
        <v>272050</v>
      </c>
      <c r="U39" s="142">
        <v>314810</v>
      </c>
      <c r="V39" s="143">
        <v>163140</v>
      </c>
      <c r="W39" s="144">
        <f t="shared" si="4"/>
        <v>750000</v>
      </c>
      <c r="X39" s="83"/>
      <c r="Y39" s="255">
        <v>347840</v>
      </c>
      <c r="Z39" s="256">
        <v>272423</v>
      </c>
      <c r="AA39" s="257">
        <v>179274</v>
      </c>
      <c r="AB39" s="258">
        <f t="shared" si="5"/>
        <v>799537</v>
      </c>
      <c r="AC39" s="83"/>
      <c r="AD39" s="198">
        <f t="shared" si="17"/>
        <v>75790</v>
      </c>
      <c r="AE39" s="199">
        <f t="shared" si="18"/>
        <v>-42387</v>
      </c>
      <c r="AF39" s="200">
        <f t="shared" si="19"/>
        <v>16134</v>
      </c>
      <c r="AG39" s="201">
        <f t="shared" si="20"/>
        <v>49537</v>
      </c>
      <c r="AH39" s="293">
        <f t="shared" si="21"/>
        <v>6.6049333333333404E-2</v>
      </c>
      <c r="AI39" s="82"/>
    </row>
    <row r="40" spans="2:35" ht="20.25" customHeight="1" x14ac:dyDescent="0.25">
      <c r="B40" s="90"/>
      <c r="C40" s="92" t="s">
        <v>85</v>
      </c>
      <c r="D40" s="141">
        <v>29250</v>
      </c>
      <c r="E40" s="142">
        <v>29092.5</v>
      </c>
      <c r="F40" s="143">
        <v>90000</v>
      </c>
      <c r="G40" s="144">
        <v>148342.5</v>
      </c>
      <c r="H40" s="83"/>
      <c r="I40" s="255">
        <v>127165.82</v>
      </c>
      <c r="J40" s="256">
        <v>128214.21</v>
      </c>
      <c r="K40" s="257">
        <v>273005</v>
      </c>
      <c r="L40" s="258">
        <v>528385.03</v>
      </c>
      <c r="M40" s="83"/>
      <c r="N40" s="198">
        <f t="shared" si="13"/>
        <v>97915.82</v>
      </c>
      <c r="O40" s="199">
        <f t="shared" si="14"/>
        <v>99121.71</v>
      </c>
      <c r="P40" s="200">
        <f t="shared" si="15"/>
        <v>183005</v>
      </c>
      <c r="Q40" s="201">
        <f t="shared" si="16"/>
        <v>380042.53</v>
      </c>
      <c r="R40" s="293">
        <f t="shared" si="12"/>
        <v>2.561926150631141</v>
      </c>
      <c r="S40" s="83"/>
      <c r="T40" s="141">
        <v>250336</v>
      </c>
      <c r="U40" s="142">
        <v>465664</v>
      </c>
      <c r="V40" s="143">
        <v>284000</v>
      </c>
      <c r="W40" s="144">
        <f t="shared" si="4"/>
        <v>1000000</v>
      </c>
      <c r="X40" s="83"/>
      <c r="Y40" s="255">
        <v>271476</v>
      </c>
      <c r="Z40" s="256">
        <v>229822</v>
      </c>
      <c r="AA40" s="257">
        <v>191508</v>
      </c>
      <c r="AB40" s="258">
        <f t="shared" si="5"/>
        <v>692806</v>
      </c>
      <c r="AC40" s="83"/>
      <c r="AD40" s="198">
        <f t="shared" si="17"/>
        <v>21140</v>
      </c>
      <c r="AE40" s="199">
        <f t="shared" si="18"/>
        <v>-235842</v>
      </c>
      <c r="AF40" s="200">
        <f t="shared" si="19"/>
        <v>-92492</v>
      </c>
      <c r="AG40" s="201">
        <f t="shared" si="20"/>
        <v>-307194</v>
      </c>
      <c r="AH40" s="293">
        <f t="shared" si="21"/>
        <v>-0.30719399999999997</v>
      </c>
      <c r="AI40" s="82"/>
    </row>
    <row r="41" spans="2:35" ht="20.25" hidden="1" customHeight="1" x14ac:dyDescent="0.25">
      <c r="B41" s="90"/>
      <c r="C41" s="92" t="s">
        <v>210</v>
      </c>
      <c r="D41" s="141">
        <f>D40</f>
        <v>29250</v>
      </c>
      <c r="E41" s="142">
        <f>E40</f>
        <v>29092.5</v>
      </c>
      <c r="F41" s="143">
        <f>F40</f>
        <v>90000</v>
      </c>
      <c r="G41" s="144">
        <v>148342.5</v>
      </c>
      <c r="H41" s="83"/>
      <c r="I41" s="255">
        <v>0</v>
      </c>
      <c r="J41" s="256">
        <v>1353</v>
      </c>
      <c r="K41" s="257">
        <v>0</v>
      </c>
      <c r="L41" s="258">
        <v>1353</v>
      </c>
      <c r="M41" s="83"/>
      <c r="N41" s="198">
        <f t="shared" si="13"/>
        <v>-29250</v>
      </c>
      <c r="O41" s="199">
        <f t="shared" si="14"/>
        <v>-27739.5</v>
      </c>
      <c r="P41" s="200">
        <f t="shared" si="15"/>
        <v>-90000</v>
      </c>
      <c r="Q41" s="201">
        <f t="shared" si="16"/>
        <v>-146989.5</v>
      </c>
      <c r="R41" s="293">
        <f t="shared" si="12"/>
        <v>-0.99087921532938972</v>
      </c>
      <c r="S41" s="83"/>
      <c r="T41" s="141"/>
      <c r="U41" s="142"/>
      <c r="V41" s="143"/>
      <c r="W41" s="144"/>
      <c r="X41" s="83"/>
      <c r="Y41" s="255">
        <v>0</v>
      </c>
      <c r="Z41" s="256">
        <v>0</v>
      </c>
      <c r="AA41" s="257">
        <v>0</v>
      </c>
      <c r="AB41" s="258"/>
      <c r="AC41" s="83"/>
      <c r="AD41" s="198">
        <f t="shared" si="17"/>
        <v>0</v>
      </c>
      <c r="AE41" s="199">
        <f t="shared" si="18"/>
        <v>0</v>
      </c>
      <c r="AF41" s="200">
        <f t="shared" si="19"/>
        <v>0</v>
      </c>
      <c r="AG41" s="201">
        <f t="shared" si="20"/>
        <v>0</v>
      </c>
      <c r="AH41" s="293" t="e">
        <f t="shared" si="21"/>
        <v>#DIV/0!</v>
      </c>
      <c r="AI41" s="82"/>
    </row>
    <row r="42" spans="2:35" ht="20.25" customHeight="1" thickBot="1" x14ac:dyDescent="0.3">
      <c r="B42" s="90"/>
      <c r="C42" s="92" t="s">
        <v>209</v>
      </c>
      <c r="D42" s="141">
        <v>3515238</v>
      </c>
      <c r="E42" s="142">
        <v>3368062</v>
      </c>
      <c r="F42" s="143">
        <v>4877500</v>
      </c>
      <c r="G42" s="144">
        <v>11760800</v>
      </c>
      <c r="H42" s="83"/>
      <c r="I42" s="255">
        <v>7777366.0199999996</v>
      </c>
      <c r="J42" s="256">
        <v>5094320.8</v>
      </c>
      <c r="K42" s="257">
        <v>9287742.5299999993</v>
      </c>
      <c r="L42" s="258">
        <v>22159429.350000001</v>
      </c>
      <c r="M42" s="83"/>
      <c r="N42" s="198">
        <f t="shared" si="13"/>
        <v>4262128.0199999996</v>
      </c>
      <c r="O42" s="199">
        <f t="shared" si="14"/>
        <v>1726258.7999999998</v>
      </c>
      <c r="P42" s="200">
        <f t="shared" si="15"/>
        <v>4410242.5299999993</v>
      </c>
      <c r="Q42" s="201">
        <f t="shared" si="16"/>
        <v>10398629.350000001</v>
      </c>
      <c r="R42" s="293">
        <f t="shared" si="12"/>
        <v>0.88417704152778731</v>
      </c>
      <c r="S42" s="83"/>
      <c r="T42" s="141">
        <v>8774198</v>
      </c>
      <c r="U42" s="142">
        <v>6352767</v>
      </c>
      <c r="V42" s="143">
        <v>21600000</v>
      </c>
      <c r="W42" s="144">
        <f t="shared" ref="W42:W58" si="22">SUM(T42:V42)</f>
        <v>36726965</v>
      </c>
      <c r="X42" s="83"/>
      <c r="Y42" s="255">
        <v>14386041</v>
      </c>
      <c r="Z42" s="256">
        <v>6476551</v>
      </c>
      <c r="AA42" s="257">
        <v>1018032</v>
      </c>
      <c r="AB42" s="258">
        <f t="shared" ref="AB42:AB56" si="23">SUM(Y42:AA42)</f>
        <v>21880624</v>
      </c>
      <c r="AC42" s="83"/>
      <c r="AD42" s="198">
        <f t="shared" si="17"/>
        <v>5611843</v>
      </c>
      <c r="AE42" s="199">
        <f t="shared" si="18"/>
        <v>123784</v>
      </c>
      <c r="AF42" s="200">
        <f t="shared" si="19"/>
        <v>-20581968</v>
      </c>
      <c r="AG42" s="201">
        <f t="shared" si="20"/>
        <v>-14846341</v>
      </c>
      <c r="AH42" s="293">
        <f t="shared" si="21"/>
        <v>-0.40423544390340993</v>
      </c>
      <c r="AI42" s="82"/>
    </row>
    <row r="43" spans="2:35" ht="20.25" customHeight="1" x14ac:dyDescent="0.25">
      <c r="B43" s="88" t="s">
        <v>87</v>
      </c>
      <c r="C43" s="93" t="s">
        <v>208</v>
      </c>
      <c r="D43" s="153">
        <v>6507684</v>
      </c>
      <c r="E43" s="154">
        <v>1154975.95</v>
      </c>
      <c r="F43" s="155">
        <v>4965900</v>
      </c>
      <c r="G43" s="156">
        <v>12628559.949999999</v>
      </c>
      <c r="H43" s="83"/>
      <c r="I43" s="267">
        <v>8752433.0399999991</v>
      </c>
      <c r="J43" s="268">
        <v>1955102.85</v>
      </c>
      <c r="K43" s="269">
        <v>2046676</v>
      </c>
      <c r="L43" s="270">
        <v>12754211.889999999</v>
      </c>
      <c r="M43" s="83"/>
      <c r="N43" s="210">
        <f t="shared" si="13"/>
        <v>2244749.0399999991</v>
      </c>
      <c r="O43" s="211">
        <f t="shared" si="14"/>
        <v>800126.90000000014</v>
      </c>
      <c r="P43" s="212">
        <f t="shared" si="15"/>
        <v>-2919224</v>
      </c>
      <c r="Q43" s="213">
        <f t="shared" si="16"/>
        <v>125651.93999999948</v>
      </c>
      <c r="R43" s="292">
        <f t="shared" si="12"/>
        <v>9.9498232971526965E-3</v>
      </c>
      <c r="S43" s="83"/>
      <c r="T43" s="153">
        <v>8763672</v>
      </c>
      <c r="U43" s="154">
        <v>1154976</v>
      </c>
      <c r="V43" s="155">
        <v>3581352</v>
      </c>
      <c r="W43" s="156">
        <f t="shared" si="22"/>
        <v>13500000</v>
      </c>
      <c r="X43" s="83"/>
      <c r="Y43" s="267">
        <v>8903526</v>
      </c>
      <c r="Z43" s="268">
        <v>1042375</v>
      </c>
      <c r="AA43" s="269">
        <v>640130</v>
      </c>
      <c r="AB43" s="270">
        <f t="shared" si="23"/>
        <v>10586031</v>
      </c>
      <c r="AC43" s="83"/>
      <c r="AD43" s="210">
        <f t="shared" si="17"/>
        <v>139854</v>
      </c>
      <c r="AE43" s="211">
        <f t="shared" si="18"/>
        <v>-112601</v>
      </c>
      <c r="AF43" s="212">
        <f t="shared" si="19"/>
        <v>-2941222</v>
      </c>
      <c r="AG43" s="213">
        <f t="shared" si="20"/>
        <v>-2913969</v>
      </c>
      <c r="AH43" s="292">
        <f t="shared" si="21"/>
        <v>-0.21584955555555552</v>
      </c>
      <c r="AI43" s="82"/>
    </row>
    <row r="44" spans="2:35" ht="20.25" customHeight="1" x14ac:dyDescent="0.25">
      <c r="B44" s="90"/>
      <c r="C44" s="92" t="s">
        <v>207</v>
      </c>
      <c r="D44" s="141">
        <v>1232076</v>
      </c>
      <c r="E44" s="142">
        <v>705963</v>
      </c>
      <c r="F44" s="143">
        <v>4337758.6500000004</v>
      </c>
      <c r="G44" s="144">
        <v>6275797.6500000004</v>
      </c>
      <c r="H44" s="83"/>
      <c r="I44" s="255">
        <v>813227.19</v>
      </c>
      <c r="J44" s="256">
        <v>2278305.71</v>
      </c>
      <c r="K44" s="257">
        <v>1800109.36</v>
      </c>
      <c r="L44" s="258">
        <v>4891642.26</v>
      </c>
      <c r="M44" s="83"/>
      <c r="N44" s="198">
        <f t="shared" si="13"/>
        <v>-418848.81000000006</v>
      </c>
      <c r="O44" s="199">
        <f t="shared" si="14"/>
        <v>1572342.71</v>
      </c>
      <c r="P44" s="200">
        <f t="shared" si="15"/>
        <v>-2537649.29</v>
      </c>
      <c r="Q44" s="201">
        <f t="shared" si="16"/>
        <v>-1384155.3900000006</v>
      </c>
      <c r="R44" s="293">
        <f t="shared" si="12"/>
        <v>-0.22055449636748573</v>
      </c>
      <c r="S44" s="83"/>
      <c r="T44" s="141">
        <v>4400983</v>
      </c>
      <c r="U44" s="142">
        <v>1559017</v>
      </c>
      <c r="V44" s="143">
        <v>290000</v>
      </c>
      <c r="W44" s="144">
        <f t="shared" si="22"/>
        <v>6250000</v>
      </c>
      <c r="X44" s="83"/>
      <c r="Y44" s="255">
        <v>5265031</v>
      </c>
      <c r="Z44" s="256">
        <v>1263455</v>
      </c>
      <c r="AA44" s="257">
        <v>771888</v>
      </c>
      <c r="AB44" s="258">
        <f t="shared" si="23"/>
        <v>7300374</v>
      </c>
      <c r="AC44" s="83"/>
      <c r="AD44" s="198">
        <f t="shared" si="17"/>
        <v>864048</v>
      </c>
      <c r="AE44" s="199">
        <f t="shared" si="18"/>
        <v>-295562</v>
      </c>
      <c r="AF44" s="200">
        <f t="shared" si="19"/>
        <v>481888</v>
      </c>
      <c r="AG44" s="201">
        <f t="shared" si="20"/>
        <v>1050374</v>
      </c>
      <c r="AH44" s="293">
        <f t="shared" si="21"/>
        <v>0.16805983999999996</v>
      </c>
      <c r="AI44" s="82"/>
    </row>
    <row r="45" spans="2:35" ht="20.25" customHeight="1" x14ac:dyDescent="0.25">
      <c r="B45" s="90"/>
      <c r="C45" s="92" t="s">
        <v>206</v>
      </c>
      <c r="D45" s="141">
        <v>33750350</v>
      </c>
      <c r="E45" s="142">
        <v>5115197.3099999996</v>
      </c>
      <c r="F45" s="143">
        <v>16237151</v>
      </c>
      <c r="G45" s="144">
        <v>55102698.310000002</v>
      </c>
      <c r="H45" s="83"/>
      <c r="I45" s="255">
        <v>82135062.609999999</v>
      </c>
      <c r="J45" s="256">
        <v>10914269.119999999</v>
      </c>
      <c r="K45" s="257">
        <v>50304356.43</v>
      </c>
      <c r="L45" s="258">
        <v>143353688.16</v>
      </c>
      <c r="M45" s="83"/>
      <c r="N45" s="198">
        <f t="shared" si="13"/>
        <v>48384712.609999999</v>
      </c>
      <c r="O45" s="199">
        <f t="shared" si="14"/>
        <v>5799071.8099999996</v>
      </c>
      <c r="P45" s="200">
        <f t="shared" si="15"/>
        <v>34067205.43</v>
      </c>
      <c r="Q45" s="201">
        <f t="shared" si="16"/>
        <v>88250989.849999994</v>
      </c>
      <c r="R45" s="293">
        <f t="shared" si="12"/>
        <v>1.6015729275817381</v>
      </c>
      <c r="S45" s="83"/>
      <c r="T45" s="141">
        <v>62349300</v>
      </c>
      <c r="U45" s="142">
        <v>6073700</v>
      </c>
      <c r="V45" s="143">
        <v>7142845.5</v>
      </c>
      <c r="W45" s="144">
        <f t="shared" si="22"/>
        <v>75565845.5</v>
      </c>
      <c r="X45" s="83"/>
      <c r="Y45" s="255">
        <v>97642059</v>
      </c>
      <c r="Z45" s="256">
        <v>5988861</v>
      </c>
      <c r="AA45" s="257">
        <v>4762649</v>
      </c>
      <c r="AB45" s="258">
        <f t="shared" si="23"/>
        <v>108393569</v>
      </c>
      <c r="AC45" s="83"/>
      <c r="AD45" s="198">
        <f t="shared" si="17"/>
        <v>35292759</v>
      </c>
      <c r="AE45" s="199">
        <f t="shared" si="18"/>
        <v>-84839</v>
      </c>
      <c r="AF45" s="200">
        <f t="shared" si="19"/>
        <v>-2380196.5</v>
      </c>
      <c r="AG45" s="201">
        <f t="shared" si="20"/>
        <v>32827723.5</v>
      </c>
      <c r="AH45" s="293">
        <f t="shared" si="21"/>
        <v>0.4344254111468917</v>
      </c>
      <c r="AI45" s="82"/>
    </row>
    <row r="46" spans="2:35" ht="20.25" customHeight="1" thickBot="1" x14ac:dyDescent="0.3">
      <c r="B46" s="90"/>
      <c r="C46" s="89" t="s">
        <v>205</v>
      </c>
      <c r="D46" s="145">
        <v>36900</v>
      </c>
      <c r="E46" s="146">
        <v>30645</v>
      </c>
      <c r="F46" s="147">
        <v>100500</v>
      </c>
      <c r="G46" s="148">
        <v>168045</v>
      </c>
      <c r="H46" s="83"/>
      <c r="I46" s="259">
        <v>135214</v>
      </c>
      <c r="J46" s="260">
        <v>552466.25</v>
      </c>
      <c r="K46" s="261">
        <v>188109</v>
      </c>
      <c r="L46" s="262">
        <v>875789.25</v>
      </c>
      <c r="M46" s="83"/>
      <c r="N46" s="202">
        <f t="shared" si="13"/>
        <v>98314</v>
      </c>
      <c r="O46" s="203">
        <f t="shared" si="14"/>
        <v>521821.25</v>
      </c>
      <c r="P46" s="204">
        <f t="shared" si="15"/>
        <v>87609</v>
      </c>
      <c r="Q46" s="205">
        <f t="shared" si="16"/>
        <v>707744.25</v>
      </c>
      <c r="R46" s="295">
        <f t="shared" si="12"/>
        <v>4.2116352762652864</v>
      </c>
      <c r="S46" s="83"/>
      <c r="T46" s="145">
        <v>618912</v>
      </c>
      <c r="U46" s="146">
        <v>1201068</v>
      </c>
      <c r="V46" s="147">
        <v>680020</v>
      </c>
      <c r="W46" s="148">
        <f t="shared" si="22"/>
        <v>2500000</v>
      </c>
      <c r="X46" s="83"/>
      <c r="Y46" s="255">
        <v>423912</v>
      </c>
      <c r="Z46" s="256">
        <v>649200</v>
      </c>
      <c r="AA46" s="257">
        <v>209930</v>
      </c>
      <c r="AB46" s="262">
        <f t="shared" si="23"/>
        <v>1283042</v>
      </c>
      <c r="AC46" s="83"/>
      <c r="AD46" s="202">
        <f t="shared" si="17"/>
        <v>-195000</v>
      </c>
      <c r="AE46" s="203">
        <f t="shared" si="18"/>
        <v>-551868</v>
      </c>
      <c r="AF46" s="204">
        <f t="shared" si="19"/>
        <v>-470090</v>
      </c>
      <c r="AG46" s="205">
        <f t="shared" si="20"/>
        <v>-1216958</v>
      </c>
      <c r="AH46" s="295">
        <f t="shared" si="21"/>
        <v>-0.48678319999999997</v>
      </c>
      <c r="AI46" s="82"/>
    </row>
    <row r="47" spans="2:35" ht="20.25" customHeight="1" x14ac:dyDescent="0.25">
      <c r="B47" s="88" t="s">
        <v>93</v>
      </c>
      <c r="C47" s="93" t="s">
        <v>204</v>
      </c>
      <c r="D47" s="153">
        <v>307800</v>
      </c>
      <c r="E47" s="154">
        <v>915440</v>
      </c>
      <c r="F47" s="155">
        <v>953062</v>
      </c>
      <c r="G47" s="156">
        <v>2176302</v>
      </c>
      <c r="H47" s="83"/>
      <c r="I47" s="267">
        <v>270582.94</v>
      </c>
      <c r="J47" s="268">
        <v>580969.14</v>
      </c>
      <c r="K47" s="269">
        <v>749020.04</v>
      </c>
      <c r="L47" s="270">
        <v>1600572.12</v>
      </c>
      <c r="M47" s="83"/>
      <c r="N47" s="210">
        <f t="shared" si="13"/>
        <v>-37217.06</v>
      </c>
      <c r="O47" s="211">
        <f t="shared" si="14"/>
        <v>-334470.86</v>
      </c>
      <c r="P47" s="212">
        <f t="shared" si="15"/>
        <v>-204041.95999999996</v>
      </c>
      <c r="Q47" s="213">
        <f t="shared" si="16"/>
        <v>-575729.87999999989</v>
      </c>
      <c r="R47" s="292">
        <f t="shared" si="12"/>
        <v>-0.26454503097456139</v>
      </c>
      <c r="S47" s="83"/>
      <c r="T47" s="153">
        <v>534220</v>
      </c>
      <c r="U47" s="154">
        <v>860040</v>
      </c>
      <c r="V47" s="155">
        <v>253800</v>
      </c>
      <c r="W47" s="156">
        <f t="shared" si="22"/>
        <v>1648060</v>
      </c>
      <c r="X47" s="83"/>
      <c r="Y47" s="267">
        <v>467364</v>
      </c>
      <c r="Z47" s="268">
        <v>441226</v>
      </c>
      <c r="AA47" s="269">
        <v>624162</v>
      </c>
      <c r="AB47" s="270">
        <f t="shared" si="23"/>
        <v>1532752</v>
      </c>
      <c r="AC47" s="83"/>
      <c r="AD47" s="210">
        <f t="shared" si="17"/>
        <v>-66856</v>
      </c>
      <c r="AE47" s="211">
        <f t="shared" si="18"/>
        <v>-418814</v>
      </c>
      <c r="AF47" s="212">
        <f t="shared" si="19"/>
        <v>370362</v>
      </c>
      <c r="AG47" s="213">
        <f t="shared" si="20"/>
        <v>-115308</v>
      </c>
      <c r="AH47" s="292">
        <f t="shared" si="21"/>
        <v>-6.9965899299782808E-2</v>
      </c>
      <c r="AI47" s="82"/>
    </row>
    <row r="48" spans="2:35" ht="20.25" customHeight="1" x14ac:dyDescent="0.25">
      <c r="B48" s="90"/>
      <c r="C48" s="98" t="s">
        <v>203</v>
      </c>
      <c r="D48" s="141">
        <v>534600</v>
      </c>
      <c r="E48" s="142">
        <v>1735400</v>
      </c>
      <c r="F48" s="143">
        <v>3036712.5</v>
      </c>
      <c r="G48" s="144">
        <v>5306712.5</v>
      </c>
      <c r="H48" s="83"/>
      <c r="I48" s="255">
        <v>217882.18</v>
      </c>
      <c r="J48" s="256">
        <v>870685.62</v>
      </c>
      <c r="K48" s="257">
        <v>690043</v>
      </c>
      <c r="L48" s="258">
        <v>1778610.8</v>
      </c>
      <c r="M48" s="83"/>
      <c r="N48" s="198">
        <f t="shared" si="13"/>
        <v>-316717.82</v>
      </c>
      <c r="O48" s="199">
        <f t="shared" si="14"/>
        <v>-864714.38</v>
      </c>
      <c r="P48" s="200">
        <f t="shared" si="15"/>
        <v>-2346669.5</v>
      </c>
      <c r="Q48" s="201">
        <f t="shared" si="16"/>
        <v>-3528101.7</v>
      </c>
      <c r="R48" s="293">
        <f t="shared" si="12"/>
        <v>-0.66483754301745202</v>
      </c>
      <c r="S48" s="83"/>
      <c r="T48" s="141">
        <v>1416388</v>
      </c>
      <c r="U48" s="142">
        <v>1039589</v>
      </c>
      <c r="V48" s="143">
        <v>669023</v>
      </c>
      <c r="W48" s="144">
        <f t="shared" si="22"/>
        <v>3125000</v>
      </c>
      <c r="X48" s="83"/>
      <c r="Y48" s="255">
        <v>634381</v>
      </c>
      <c r="Z48" s="256">
        <v>1060752</v>
      </c>
      <c r="AA48" s="257">
        <v>27525</v>
      </c>
      <c r="AB48" s="258">
        <f t="shared" si="23"/>
        <v>1722658</v>
      </c>
      <c r="AC48" s="83"/>
      <c r="AD48" s="198">
        <f t="shared" si="17"/>
        <v>-782007</v>
      </c>
      <c r="AE48" s="199">
        <f t="shared" si="18"/>
        <v>21163</v>
      </c>
      <c r="AF48" s="200">
        <f t="shared" si="19"/>
        <v>-641498</v>
      </c>
      <c r="AG48" s="201">
        <f t="shared" si="20"/>
        <v>-1402342</v>
      </c>
      <c r="AH48" s="293">
        <f t="shared" si="21"/>
        <v>-0.44874944000000005</v>
      </c>
      <c r="AI48" s="82"/>
    </row>
    <row r="49" spans="1:145" ht="20.25" customHeight="1" thickBot="1" x14ac:dyDescent="0.3">
      <c r="A49" s="91"/>
      <c r="B49" s="90"/>
      <c r="C49" s="89" t="s">
        <v>202</v>
      </c>
      <c r="D49" s="145">
        <v>87855480</v>
      </c>
      <c r="E49" s="146">
        <v>77394520</v>
      </c>
      <c r="F49" s="147">
        <v>360749999.99999994</v>
      </c>
      <c r="G49" s="148">
        <v>525999999.99999994</v>
      </c>
      <c r="H49" s="83"/>
      <c r="I49" s="259">
        <v>318860087.88</v>
      </c>
      <c r="J49" s="260">
        <v>181742854.85000002</v>
      </c>
      <c r="K49" s="261">
        <v>50983317.280000001</v>
      </c>
      <c r="L49" s="262">
        <v>551586260.00999999</v>
      </c>
      <c r="M49" s="83"/>
      <c r="N49" s="202">
        <f t="shared" si="13"/>
        <v>231004607.88</v>
      </c>
      <c r="O49" s="203">
        <f t="shared" si="14"/>
        <v>104348334.85000002</v>
      </c>
      <c r="P49" s="204">
        <f t="shared" si="15"/>
        <v>-309766682.71999991</v>
      </c>
      <c r="Q49" s="205">
        <f t="shared" si="16"/>
        <v>25586260.01000005</v>
      </c>
      <c r="R49" s="295">
        <f t="shared" si="12"/>
        <v>4.864307986692025E-2</v>
      </c>
      <c r="S49" s="83"/>
      <c r="T49" s="145">
        <v>497270400</v>
      </c>
      <c r="U49" s="146">
        <v>25577800</v>
      </c>
      <c r="V49" s="147">
        <v>27151800</v>
      </c>
      <c r="W49" s="148">
        <f t="shared" si="22"/>
        <v>550000000</v>
      </c>
      <c r="X49" s="83"/>
      <c r="Y49" s="259">
        <v>404192502</v>
      </c>
      <c r="Z49" s="260">
        <v>123059590</v>
      </c>
      <c r="AA49" s="261">
        <v>60760927</v>
      </c>
      <c r="AB49" s="262">
        <f t="shared" si="23"/>
        <v>588013019</v>
      </c>
      <c r="AC49" s="83"/>
      <c r="AD49" s="202">
        <f t="shared" si="17"/>
        <v>-93077898</v>
      </c>
      <c r="AE49" s="203">
        <f t="shared" si="18"/>
        <v>97481790</v>
      </c>
      <c r="AF49" s="204">
        <f t="shared" si="19"/>
        <v>33609127</v>
      </c>
      <c r="AG49" s="205">
        <f t="shared" si="20"/>
        <v>38013019</v>
      </c>
      <c r="AH49" s="295">
        <f t="shared" si="21"/>
        <v>6.9114579999999926E-2</v>
      </c>
      <c r="AI49" s="82"/>
    </row>
    <row r="50" spans="1:145" ht="20.25" customHeight="1" x14ac:dyDescent="0.25">
      <c r="B50" s="88" t="s">
        <v>201</v>
      </c>
      <c r="C50" s="93" t="s">
        <v>200</v>
      </c>
      <c r="D50" s="153">
        <v>539100</v>
      </c>
      <c r="E50" s="154">
        <v>1536687.175</v>
      </c>
      <c r="F50" s="155">
        <v>1449400</v>
      </c>
      <c r="G50" s="156">
        <v>3525187.1749999998</v>
      </c>
      <c r="H50" s="83"/>
      <c r="I50" s="267">
        <v>322068.43</v>
      </c>
      <c r="J50" s="268">
        <v>1142238.6100000001</v>
      </c>
      <c r="K50" s="269">
        <v>295096.03999999998</v>
      </c>
      <c r="L50" s="270">
        <v>1759403.08</v>
      </c>
      <c r="M50" s="83"/>
      <c r="N50" s="210">
        <f t="shared" si="13"/>
        <v>-217031.57</v>
      </c>
      <c r="O50" s="211">
        <f t="shared" si="14"/>
        <v>-394448.56499999994</v>
      </c>
      <c r="P50" s="212">
        <f t="shared" si="15"/>
        <v>-1154303.96</v>
      </c>
      <c r="Q50" s="213">
        <f t="shared" si="16"/>
        <v>-1765784.0949999997</v>
      </c>
      <c r="R50" s="292">
        <f t="shared" si="12"/>
        <v>-0.50090506045257011</v>
      </c>
      <c r="S50" s="83"/>
      <c r="T50" s="153">
        <v>1000000</v>
      </c>
      <c r="U50" s="154">
        <v>1690224</v>
      </c>
      <c r="V50" s="155">
        <v>1809776</v>
      </c>
      <c r="W50" s="156">
        <f t="shared" si="22"/>
        <v>4500000</v>
      </c>
      <c r="X50" s="83"/>
      <c r="Y50" s="267">
        <v>448455</v>
      </c>
      <c r="Z50" s="268">
        <v>1659676</v>
      </c>
      <c r="AA50" s="269">
        <v>293146</v>
      </c>
      <c r="AB50" s="270">
        <f t="shared" si="23"/>
        <v>2401277</v>
      </c>
      <c r="AC50" s="83"/>
      <c r="AD50" s="210">
        <f t="shared" si="17"/>
        <v>-551545</v>
      </c>
      <c r="AE50" s="211">
        <f t="shared" si="18"/>
        <v>-30548</v>
      </c>
      <c r="AF50" s="212">
        <f t="shared" si="19"/>
        <v>-1516630</v>
      </c>
      <c r="AG50" s="213">
        <f t="shared" si="20"/>
        <v>-2098723</v>
      </c>
      <c r="AH50" s="292">
        <f t="shared" si="21"/>
        <v>-0.4663828888888889</v>
      </c>
      <c r="AI50" s="82"/>
    </row>
    <row r="51" spans="1:145" ht="20.25" customHeight="1" x14ac:dyDescent="0.25">
      <c r="B51" s="90" t="s">
        <v>199</v>
      </c>
      <c r="C51" s="92" t="s">
        <v>198</v>
      </c>
      <c r="D51" s="141">
        <v>510300</v>
      </c>
      <c r="E51" s="142">
        <v>1649226.858</v>
      </c>
      <c r="F51" s="143">
        <v>2073138.3535</v>
      </c>
      <c r="G51" s="144">
        <v>4232665.2115000002</v>
      </c>
      <c r="H51" s="83"/>
      <c r="I51" s="255">
        <v>628887.78</v>
      </c>
      <c r="J51" s="256">
        <v>1449659.61</v>
      </c>
      <c r="K51" s="257">
        <v>2026680.11</v>
      </c>
      <c r="L51" s="258">
        <v>4105227.5</v>
      </c>
      <c r="M51" s="83"/>
      <c r="N51" s="198">
        <f t="shared" si="13"/>
        <v>118587.78000000003</v>
      </c>
      <c r="O51" s="199">
        <f t="shared" si="14"/>
        <v>-199567.24799999991</v>
      </c>
      <c r="P51" s="200">
        <f t="shared" si="15"/>
        <v>-46458.243499999866</v>
      </c>
      <c r="Q51" s="201">
        <f t="shared" si="16"/>
        <v>-127437.71150000021</v>
      </c>
      <c r="R51" s="293">
        <f t="shared" si="12"/>
        <v>-3.0108148207365067E-2</v>
      </c>
      <c r="S51" s="83"/>
      <c r="T51" s="141">
        <v>1022946</v>
      </c>
      <c r="U51" s="142">
        <v>1268029</v>
      </c>
      <c r="V51" s="143">
        <v>2109025</v>
      </c>
      <c r="W51" s="144">
        <f t="shared" si="22"/>
        <v>4400000</v>
      </c>
      <c r="X51" s="83"/>
      <c r="Y51" s="255">
        <v>1035883</v>
      </c>
      <c r="Z51" s="256">
        <v>649912</v>
      </c>
      <c r="AA51" s="257">
        <v>289667</v>
      </c>
      <c r="AB51" s="258">
        <f t="shared" si="23"/>
        <v>1975462</v>
      </c>
      <c r="AC51" s="83"/>
      <c r="AD51" s="198">
        <f t="shared" si="17"/>
        <v>12937</v>
      </c>
      <c r="AE51" s="199">
        <f t="shared" si="18"/>
        <v>-618117</v>
      </c>
      <c r="AF51" s="200">
        <f t="shared" si="19"/>
        <v>-1819358</v>
      </c>
      <c r="AG51" s="201">
        <f t="shared" si="20"/>
        <v>-2424538</v>
      </c>
      <c r="AH51" s="293">
        <f t="shared" si="21"/>
        <v>-0.55103136363636362</v>
      </c>
      <c r="AI51" s="82"/>
    </row>
    <row r="52" spans="1:145" ht="20.25" customHeight="1" x14ac:dyDescent="0.25">
      <c r="B52" s="90" t="s">
        <v>197</v>
      </c>
      <c r="C52" s="97" t="s">
        <v>196</v>
      </c>
      <c r="D52" s="145"/>
      <c r="E52" s="146"/>
      <c r="F52" s="147"/>
      <c r="G52" s="136"/>
      <c r="H52" s="95"/>
      <c r="I52" s="259">
        <v>257597.38</v>
      </c>
      <c r="J52" s="260">
        <v>2077096.73</v>
      </c>
      <c r="K52" s="261">
        <v>175981</v>
      </c>
      <c r="L52" s="250">
        <v>2510675.11</v>
      </c>
      <c r="M52" s="95"/>
      <c r="N52" s="202">
        <f t="shared" si="13"/>
        <v>257597.38</v>
      </c>
      <c r="O52" s="203">
        <f t="shared" si="14"/>
        <v>2077096.73</v>
      </c>
      <c r="P52" s="204">
        <f t="shared" si="15"/>
        <v>175981</v>
      </c>
      <c r="Q52" s="193">
        <f t="shared" si="16"/>
        <v>2510675.11</v>
      </c>
      <c r="R52" s="294"/>
      <c r="S52" s="95"/>
      <c r="T52" s="145">
        <v>500000</v>
      </c>
      <c r="U52" s="146">
        <v>700000</v>
      </c>
      <c r="V52" s="147">
        <v>300000</v>
      </c>
      <c r="W52" s="144">
        <f t="shared" si="22"/>
        <v>1500000</v>
      </c>
      <c r="X52" s="95"/>
      <c r="Y52" s="259">
        <v>475065</v>
      </c>
      <c r="Z52" s="260">
        <v>723033</v>
      </c>
      <c r="AA52" s="261">
        <v>220534</v>
      </c>
      <c r="AB52" s="258">
        <f t="shared" si="23"/>
        <v>1418632</v>
      </c>
      <c r="AC52" s="95"/>
      <c r="AD52" s="202">
        <f t="shared" si="17"/>
        <v>-24935</v>
      </c>
      <c r="AE52" s="203">
        <f t="shared" si="18"/>
        <v>23033</v>
      </c>
      <c r="AF52" s="204">
        <f t="shared" si="19"/>
        <v>-79466</v>
      </c>
      <c r="AG52" s="193">
        <f t="shared" si="20"/>
        <v>-81368</v>
      </c>
      <c r="AH52" s="295">
        <f t="shared" si="21"/>
        <v>-5.4245333333333368E-2</v>
      </c>
      <c r="AI52" s="94"/>
    </row>
    <row r="53" spans="1:145" ht="20.25" customHeight="1" x14ac:dyDescent="0.25">
      <c r="B53" s="90"/>
      <c r="C53" s="96" t="s">
        <v>103</v>
      </c>
      <c r="D53" s="145"/>
      <c r="E53" s="146"/>
      <c r="F53" s="147"/>
      <c r="G53" s="136"/>
      <c r="H53" s="95"/>
      <c r="I53" s="259">
        <v>0</v>
      </c>
      <c r="J53" s="260">
        <v>53737</v>
      </c>
      <c r="K53" s="261">
        <v>156025</v>
      </c>
      <c r="L53" s="250">
        <v>209762</v>
      </c>
      <c r="M53" s="95"/>
      <c r="N53" s="202">
        <f t="shared" si="13"/>
        <v>0</v>
      </c>
      <c r="O53" s="203">
        <f t="shared" si="14"/>
        <v>53737</v>
      </c>
      <c r="P53" s="204">
        <f t="shared" si="15"/>
        <v>156025</v>
      </c>
      <c r="Q53" s="193">
        <f t="shared" si="16"/>
        <v>209762</v>
      </c>
      <c r="R53" s="294"/>
      <c r="S53" s="95"/>
      <c r="T53" s="145">
        <v>567844</v>
      </c>
      <c r="U53" s="146">
        <v>1282000</v>
      </c>
      <c r="V53" s="147">
        <v>1150156</v>
      </c>
      <c r="W53" s="148">
        <f t="shared" si="22"/>
        <v>3000000</v>
      </c>
      <c r="X53" s="95"/>
      <c r="Y53" s="259">
        <v>501872</v>
      </c>
      <c r="Z53" s="260">
        <v>809451</v>
      </c>
      <c r="AA53" s="261">
        <v>591534</v>
      </c>
      <c r="AB53" s="262">
        <f t="shared" si="23"/>
        <v>1902857</v>
      </c>
      <c r="AC53" s="95"/>
      <c r="AD53" s="202">
        <f t="shared" si="17"/>
        <v>-65972</v>
      </c>
      <c r="AE53" s="203">
        <f t="shared" si="18"/>
        <v>-472549</v>
      </c>
      <c r="AF53" s="204">
        <f t="shared" si="19"/>
        <v>-558622</v>
      </c>
      <c r="AG53" s="193">
        <f t="shared" si="20"/>
        <v>-1097143</v>
      </c>
      <c r="AH53" s="295">
        <f t="shared" si="21"/>
        <v>-0.36571433333333336</v>
      </c>
      <c r="AI53" s="94"/>
    </row>
    <row r="54" spans="1:145" ht="20.25" customHeight="1" x14ac:dyDescent="0.25">
      <c r="B54" s="90"/>
      <c r="C54" s="96" t="s">
        <v>104</v>
      </c>
      <c r="D54" s="145"/>
      <c r="E54" s="146"/>
      <c r="F54" s="147"/>
      <c r="G54" s="136"/>
      <c r="H54" s="95"/>
      <c r="I54" s="259"/>
      <c r="J54" s="260"/>
      <c r="K54" s="261"/>
      <c r="L54" s="250"/>
      <c r="M54" s="95"/>
      <c r="N54" s="202">
        <f t="shared" si="13"/>
        <v>0</v>
      </c>
      <c r="O54" s="203">
        <f t="shared" si="14"/>
        <v>0</v>
      </c>
      <c r="P54" s="204">
        <f t="shared" si="15"/>
        <v>0</v>
      </c>
      <c r="Q54" s="193">
        <f t="shared" si="16"/>
        <v>0</v>
      </c>
      <c r="R54" s="295"/>
      <c r="S54" s="95"/>
      <c r="T54" s="145">
        <v>278596</v>
      </c>
      <c r="U54" s="146">
        <v>786804</v>
      </c>
      <c r="V54" s="147">
        <v>434600</v>
      </c>
      <c r="W54" s="148">
        <f t="shared" si="22"/>
        <v>1500000</v>
      </c>
      <c r="X54" s="95"/>
      <c r="Y54" s="259">
        <v>341990</v>
      </c>
      <c r="Z54" s="260">
        <v>225231</v>
      </c>
      <c r="AA54" s="261">
        <v>851106</v>
      </c>
      <c r="AB54" s="262">
        <f t="shared" si="23"/>
        <v>1418327</v>
      </c>
      <c r="AC54" s="95"/>
      <c r="AD54" s="202">
        <f t="shared" si="17"/>
        <v>63394</v>
      </c>
      <c r="AE54" s="203">
        <f t="shared" si="18"/>
        <v>-561573</v>
      </c>
      <c r="AF54" s="204">
        <f t="shared" si="19"/>
        <v>416506</v>
      </c>
      <c r="AG54" s="193">
        <f t="shared" si="20"/>
        <v>-81673</v>
      </c>
      <c r="AH54" s="295">
        <f t="shared" si="21"/>
        <v>-5.4448666666666701E-2</v>
      </c>
      <c r="AI54" s="94"/>
    </row>
    <row r="55" spans="1:145" ht="20.25" customHeight="1" thickBot="1" x14ac:dyDescent="0.3">
      <c r="B55" s="90"/>
      <c r="C55" s="89" t="s">
        <v>195</v>
      </c>
      <c r="D55" s="145">
        <v>1367100</v>
      </c>
      <c r="E55" s="146">
        <v>601578.90610000002</v>
      </c>
      <c r="F55" s="147">
        <v>3022471.0938999993</v>
      </c>
      <c r="G55" s="148">
        <v>4991150</v>
      </c>
      <c r="H55" s="83"/>
      <c r="I55" s="259">
        <v>1950136.98</v>
      </c>
      <c r="J55" s="260">
        <v>2445708.98</v>
      </c>
      <c r="K55" s="261">
        <v>26299717.859999999</v>
      </c>
      <c r="L55" s="262">
        <v>30695563.82</v>
      </c>
      <c r="M55" s="83"/>
      <c r="N55" s="202">
        <f t="shared" si="13"/>
        <v>583036.98</v>
      </c>
      <c r="O55" s="203">
        <f t="shared" si="14"/>
        <v>1844130.0739</v>
      </c>
      <c r="P55" s="204">
        <f t="shared" si="15"/>
        <v>23277246.766100001</v>
      </c>
      <c r="Q55" s="205">
        <f t="shared" si="16"/>
        <v>25704413.82</v>
      </c>
      <c r="R55" s="295">
        <f>Q55/G55</f>
        <v>5.1499982609218318</v>
      </c>
      <c r="S55" s="83"/>
      <c r="T55" s="145">
        <v>2253412</v>
      </c>
      <c r="U55" s="146">
        <v>454588</v>
      </c>
      <c r="V55" s="147">
        <v>292000</v>
      </c>
      <c r="W55" s="148">
        <f t="shared" si="22"/>
        <v>3000000</v>
      </c>
      <c r="X55" s="83"/>
      <c r="Y55" s="259">
        <v>2767934</v>
      </c>
      <c r="Z55" s="260">
        <v>6611462</v>
      </c>
      <c r="AA55" s="261">
        <v>308718</v>
      </c>
      <c r="AB55" s="262">
        <f t="shared" si="23"/>
        <v>9688114</v>
      </c>
      <c r="AC55" s="83"/>
      <c r="AD55" s="202">
        <f t="shared" si="17"/>
        <v>514522</v>
      </c>
      <c r="AE55" s="203">
        <f t="shared" si="18"/>
        <v>6156874</v>
      </c>
      <c r="AF55" s="204">
        <f t="shared" si="19"/>
        <v>16718</v>
      </c>
      <c r="AG55" s="205">
        <f t="shared" si="20"/>
        <v>6688114</v>
      </c>
      <c r="AH55" s="295">
        <f t="shared" si="21"/>
        <v>2.2293713333333334</v>
      </c>
      <c r="AI55" s="82"/>
    </row>
    <row r="56" spans="1:145" ht="20.25" customHeight="1" x14ac:dyDescent="0.25">
      <c r="B56" s="88" t="s">
        <v>19</v>
      </c>
      <c r="C56" s="93" t="s">
        <v>194</v>
      </c>
      <c r="D56" s="153"/>
      <c r="E56" s="154">
        <v>5000000</v>
      </c>
      <c r="F56" s="155"/>
      <c r="G56" s="156">
        <v>5000000</v>
      </c>
      <c r="H56" s="83"/>
      <c r="I56" s="267">
        <v>0</v>
      </c>
      <c r="J56" s="268">
        <v>245121</v>
      </c>
      <c r="K56" s="269">
        <v>33464</v>
      </c>
      <c r="L56" s="270">
        <v>278585</v>
      </c>
      <c r="M56" s="83"/>
      <c r="N56" s="210">
        <f t="shared" si="13"/>
        <v>0</v>
      </c>
      <c r="O56" s="211">
        <f t="shared" si="14"/>
        <v>-4754879</v>
      </c>
      <c r="P56" s="212">
        <f t="shared" si="15"/>
        <v>33464</v>
      </c>
      <c r="Q56" s="213">
        <f t="shared" si="16"/>
        <v>-4721415</v>
      </c>
      <c r="R56" s="292">
        <f>Q56/G56</f>
        <v>-0.94428299999999998</v>
      </c>
      <c r="S56" s="83"/>
      <c r="T56" s="153"/>
      <c r="U56" s="154">
        <v>5000000</v>
      </c>
      <c r="V56" s="155"/>
      <c r="W56" s="156">
        <f t="shared" si="22"/>
        <v>5000000</v>
      </c>
      <c r="X56" s="83"/>
      <c r="Y56" s="1075">
        <v>883278</v>
      </c>
      <c r="Z56" s="1081">
        <v>199610139</v>
      </c>
      <c r="AA56" s="1087">
        <v>5867257</v>
      </c>
      <c r="AB56" s="1084">
        <f t="shared" si="23"/>
        <v>206360674</v>
      </c>
      <c r="AC56" s="83"/>
      <c r="AD56" s="1065">
        <f>Y56-SUM(T56:T58)</f>
        <v>883278</v>
      </c>
      <c r="AE56" s="1056">
        <f>Z56-SUM(U56:U58)</f>
        <v>80610139</v>
      </c>
      <c r="AF56" s="1059">
        <f>AA56-SUM(V56:V58)</f>
        <v>867257</v>
      </c>
      <c r="AG56" s="1050">
        <f>AB56-SUM(W56:W58)</f>
        <v>82360674</v>
      </c>
      <c r="AH56" s="1053">
        <f>AG56/(SUM(W56:W58))</f>
        <v>0.66419898387096776</v>
      </c>
      <c r="AI56" s="82"/>
    </row>
    <row r="57" spans="1:145" ht="20.25" customHeight="1" x14ac:dyDescent="0.25">
      <c r="B57" s="90"/>
      <c r="C57" s="92" t="s">
        <v>193</v>
      </c>
      <c r="D57" s="141"/>
      <c r="E57" s="142">
        <v>10000000</v>
      </c>
      <c r="F57" s="143"/>
      <c r="G57" s="144">
        <v>10000000</v>
      </c>
      <c r="H57" s="83"/>
      <c r="I57" s="255">
        <v>2714000</v>
      </c>
      <c r="J57" s="256">
        <v>8425</v>
      </c>
      <c r="K57" s="257">
        <v>0</v>
      </c>
      <c r="L57" s="258">
        <v>2722425</v>
      </c>
      <c r="M57" s="83"/>
      <c r="N57" s="198">
        <f t="shared" si="13"/>
        <v>2714000</v>
      </c>
      <c r="O57" s="199">
        <f t="shared" si="14"/>
        <v>-9991575</v>
      </c>
      <c r="P57" s="200">
        <f t="shared" si="15"/>
        <v>0</v>
      </c>
      <c r="Q57" s="201">
        <f t="shared" si="16"/>
        <v>-7277575</v>
      </c>
      <c r="R57" s="293">
        <f>Q57/G57</f>
        <v>-0.72775749999999995</v>
      </c>
      <c r="S57" s="83"/>
      <c r="T57" s="141"/>
      <c r="U57" s="142">
        <v>14000000</v>
      </c>
      <c r="V57" s="143"/>
      <c r="W57" s="144">
        <f t="shared" si="22"/>
        <v>14000000</v>
      </c>
      <c r="X57" s="83"/>
      <c r="Y57" s="1076">
        <v>0</v>
      </c>
      <c r="Z57" s="1082">
        <v>0</v>
      </c>
      <c r="AA57" s="1088">
        <v>0</v>
      </c>
      <c r="AB57" s="1085"/>
      <c r="AC57" s="83"/>
      <c r="AD57" s="1066"/>
      <c r="AE57" s="1057"/>
      <c r="AF57" s="1060"/>
      <c r="AG57" s="1051"/>
      <c r="AH57" s="1054"/>
      <c r="AI57" s="82"/>
    </row>
    <row r="58" spans="1:145" ht="20.25" customHeight="1" thickBot="1" x14ac:dyDescent="0.3">
      <c r="A58" s="91"/>
      <c r="B58" s="90"/>
      <c r="C58" s="89" t="s">
        <v>106</v>
      </c>
      <c r="D58" s="145"/>
      <c r="E58" s="146">
        <v>100000000</v>
      </c>
      <c r="F58" s="147"/>
      <c r="G58" s="148">
        <v>100000000</v>
      </c>
      <c r="H58" s="83"/>
      <c r="I58" s="259">
        <v>0</v>
      </c>
      <c r="J58" s="260">
        <v>146264753.08000001</v>
      </c>
      <c r="K58" s="261">
        <v>0</v>
      </c>
      <c r="L58" s="262">
        <v>146264753.08000001</v>
      </c>
      <c r="M58" s="83"/>
      <c r="N58" s="202">
        <f t="shared" si="13"/>
        <v>0</v>
      </c>
      <c r="O58" s="203">
        <f t="shared" si="14"/>
        <v>46264753.080000013</v>
      </c>
      <c r="P58" s="204">
        <f t="shared" si="15"/>
        <v>0</v>
      </c>
      <c r="Q58" s="205">
        <f t="shared" si="16"/>
        <v>46264753.080000013</v>
      </c>
      <c r="R58" s="295">
        <f>Q58/G58</f>
        <v>0.46264753080000015</v>
      </c>
      <c r="S58" s="83"/>
      <c r="T58" s="145"/>
      <c r="U58" s="146">
        <v>100000000</v>
      </c>
      <c r="V58" s="147">
        <v>5000000</v>
      </c>
      <c r="W58" s="148">
        <f t="shared" si="22"/>
        <v>105000000</v>
      </c>
      <c r="X58" s="83"/>
      <c r="Y58" s="1077">
        <v>0</v>
      </c>
      <c r="Z58" s="1083">
        <v>0</v>
      </c>
      <c r="AA58" s="1089">
        <v>0</v>
      </c>
      <c r="AB58" s="1086"/>
      <c r="AC58" s="83"/>
      <c r="AD58" s="1067"/>
      <c r="AE58" s="1058"/>
      <c r="AF58" s="1061"/>
      <c r="AG58" s="1052"/>
      <c r="AH58" s="1055"/>
      <c r="AI58" s="82"/>
    </row>
    <row r="59" spans="1:145" ht="20.25" hidden="1" customHeight="1" thickBot="1" x14ac:dyDescent="0.3">
      <c r="B59" s="88" t="s">
        <v>192</v>
      </c>
      <c r="C59" s="87"/>
      <c r="D59" s="149"/>
      <c r="E59" s="150"/>
      <c r="F59" s="151"/>
      <c r="G59" s="152">
        <v>0</v>
      </c>
      <c r="H59" s="82"/>
      <c r="I59" s="263"/>
      <c r="J59" s="264"/>
      <c r="K59" s="265"/>
      <c r="L59" s="266"/>
      <c r="M59" s="82"/>
      <c r="N59" s="206"/>
      <c r="O59" s="207"/>
      <c r="P59" s="208"/>
      <c r="Q59" s="209"/>
      <c r="R59" s="296"/>
      <c r="S59" s="82"/>
      <c r="T59" s="149"/>
      <c r="U59" s="150"/>
      <c r="V59" s="151">
        <v>48849554.845000073</v>
      </c>
      <c r="W59" s="177">
        <f>T59+U59+V59</f>
        <v>48849554.845000073</v>
      </c>
      <c r="X59" s="82"/>
      <c r="Y59" s="263">
        <v>0</v>
      </c>
      <c r="Z59" s="264">
        <v>0</v>
      </c>
      <c r="AA59" s="265">
        <v>0</v>
      </c>
      <c r="AB59" s="291">
        <f>Y59+Z59+AA59</f>
        <v>0</v>
      </c>
      <c r="AC59" s="82"/>
      <c r="AD59" s="206"/>
      <c r="AE59" s="207"/>
      <c r="AF59" s="208"/>
      <c r="AG59" s="209"/>
      <c r="AH59" s="296"/>
      <c r="AI59" s="82"/>
    </row>
    <row r="60" spans="1:145" ht="20.25" customHeight="1" thickBot="1" x14ac:dyDescent="0.3">
      <c r="B60" s="88" t="s">
        <v>191</v>
      </c>
      <c r="C60" s="87"/>
      <c r="D60" s="149"/>
      <c r="E60" s="150"/>
      <c r="F60" s="173"/>
      <c r="G60" s="152"/>
      <c r="H60" s="82"/>
      <c r="I60" s="263"/>
      <c r="J60" s="264">
        <v>130892209</v>
      </c>
      <c r="K60" s="287"/>
      <c r="L60" s="266">
        <f>J60</f>
        <v>130892209</v>
      </c>
      <c r="M60" s="82"/>
      <c r="N60" s="206"/>
      <c r="O60" s="207"/>
      <c r="P60" s="230"/>
      <c r="Q60" s="209"/>
      <c r="R60" s="298"/>
      <c r="S60" s="82"/>
      <c r="T60" s="149"/>
      <c r="U60" s="150"/>
      <c r="V60" s="173"/>
      <c r="W60" s="152"/>
      <c r="X60" s="82"/>
      <c r="Y60" s="263">
        <v>0</v>
      </c>
      <c r="Z60" s="264">
        <v>46978187</v>
      </c>
      <c r="AA60" s="287">
        <v>0</v>
      </c>
      <c r="AB60" s="266">
        <f>Y60+Z60+AA60</f>
        <v>46978187</v>
      </c>
      <c r="AC60" s="82"/>
      <c r="AD60" s="206"/>
      <c r="AE60" s="207">
        <f>Z60</f>
        <v>46978187</v>
      </c>
      <c r="AF60" s="230"/>
      <c r="AG60" s="209"/>
      <c r="AH60" s="298"/>
      <c r="AI60" s="82"/>
    </row>
    <row r="61" spans="1:145" s="86" customFormat="1" ht="20.25" customHeight="1" thickBot="1" x14ac:dyDescent="0.3">
      <c r="A61" s="70"/>
      <c r="B61" s="85" t="s">
        <v>110</v>
      </c>
      <c r="C61" s="84"/>
      <c r="D61" s="174">
        <f>SUM(D6:D60)</f>
        <v>252645021</v>
      </c>
      <c r="E61" s="175">
        <f>SUM(E6:E11)+SUM(E12:E16)+E17+SUM(E18:E19)+SUM(E20:E24)+SUM(E43:E46)+SUM(E25:E29)+SUM(E30:E42)+SUM(E47:E49)+SUM(E50:E55)+SUM(E56:E58)+SUM(E59:E60)</f>
        <v>289790217.93804085</v>
      </c>
      <c r="F61" s="176">
        <f>SUM(F6:F11)+SUM(F12:F16)+F17+SUM(F18:F19)+SUM(F20:F24)+SUM(F43:F46)+SUM(F25:F29)+SUM(F30:F42)+SUM(F47:F49)+SUM(F50:F55)+SUM(F56:F58)+SUM(F59:F60)</f>
        <v>834698367.77689993</v>
      </c>
      <c r="G61" s="177">
        <f>SUM(G6:G11)+SUM(G12:G16)+G17+SUM(G18:G19)+SUM(G20:G24)+SUM(G43:G46)+SUM(G25:G29)+SUM(G30:G42)+SUM(G47:G49)+SUM(G50:G55)+SUM(G56:G58)+SUM(G59:G60)</f>
        <v>1377133606.714941</v>
      </c>
      <c r="H61" s="83"/>
      <c r="I61" s="288">
        <f>SUM(I6:I11)+SUM(I12:I16)+I17+SUM(I18:I19)+SUM(I20:I24)+SUM(I43:I46)+SUM(I25:I29)+SUM(I30:I42)+SUM(I47:I49)+SUM(I50:I55)+SUM(I56:I58)+SUM(I59:I60)</f>
        <v>546169376.13999999</v>
      </c>
      <c r="J61" s="289">
        <f>SUM(J6:J11)+SUM(J12:J16)+J17+SUM(J18:J19)+SUM(J20:J24)+SUM(J43:J46)+SUM(J25:J29)+SUM(J30:J42)+SUM(J47:J49)+SUM(J50:J55)+SUM(J56:J58)+SUM(J59:J60)</f>
        <v>662458670.28999996</v>
      </c>
      <c r="K61" s="290">
        <f>SUM(K6:K11)+SUM(K12:K16)+K17+SUM(K18:K19)+SUM(K20:K24)+SUM(K43:K46)+SUM(K25:K29)+SUM(K30:K42)+SUM(K47:K49)+SUM(K50:K55)+SUM(K56:K58)+SUM(K59:K60)</f>
        <v>441094897.96999997</v>
      </c>
      <c r="L61" s="291">
        <f>SUM(L6:L11)+SUM(L12:L16)+L17+SUM(L18:L19)+SUM(L20:L24)+SUM(L43:L46)+SUM(L25:L29)+SUM(L30:L42)+SUM(L47:L49)+SUM(L50:L55)+SUM(L56:L58)+SUM(L59:L60)</f>
        <v>1649722944.3999999</v>
      </c>
      <c r="M61" s="83"/>
      <c r="N61" s="231">
        <f>I61-D61</f>
        <v>293524355.13999999</v>
      </c>
      <c r="O61" s="232">
        <f>J61-E61</f>
        <v>372668452.35195911</v>
      </c>
      <c r="P61" s="233">
        <f>K61-F61</f>
        <v>-393603469.80689996</v>
      </c>
      <c r="Q61" s="234">
        <f>L61-G61</f>
        <v>272589337.68505883</v>
      </c>
      <c r="R61" s="299">
        <f>Q61/G61</f>
        <v>0.19793964532991265</v>
      </c>
      <c r="S61" s="83"/>
      <c r="T61" s="302">
        <f>SUM(T6:T11)+SUM(T12:T16)+T17+SUM(T18:T19)+SUM(T20:T24)+SUM(T43:T46)+SUM(T25:T29)+SUM(T30:T42)+SUM(T47:T49)+SUM(T50:T55)+SUM(T56:T58)+SUM(T59:T60)</f>
        <v>745650476.875</v>
      </c>
      <c r="U61" s="303">
        <f>SUM(U6:U11)+SUM(U12:U16)+U17+SUM(U18:U19)+SUM(U20:U24)+SUM(U43:U46)+SUM(U25:U29)+SUM(U30:U42)+SUM(U47:U49)+SUM(U50:U55)+SUM(U56:U58)+SUM(U59:U60)</f>
        <v>287132730.77999997</v>
      </c>
      <c r="V61" s="304">
        <f>SUM(V6:V11)+SUM(V12:V16)+V17+SUM(V18:V19)+SUM(V20:V24)+SUM(V43:V46)+SUM(V25:V29)+SUM(V30:V42)+SUM(V47:V49)+SUM(V50:V55)+SUM(V56:V58)+SUM(V59:V60)</f>
        <v>501677292.34500009</v>
      </c>
      <c r="W61" s="177">
        <f>SUM(W6:W11)+SUM(W12:W16)+W17+SUM(W18:W19)+SUM(W20:W24)+SUM(W43:W46)+SUM(W25:W29)+SUM(W30:W42)+SUM(W47:W49)+SUM(W50:W55)+SUM(W56:W58)+SUM(W59:W60)</f>
        <v>1534460500</v>
      </c>
      <c r="X61" s="83"/>
      <c r="Y61" s="307">
        <f>SUM(Y6:Y11)+SUM(Y12:Y16)+Y17+SUM(Y18:Y19)+SUM(Y20:Y24)+SUM(Y43:Y46)+SUM(Y25:Y29)+SUM(Y30:Y42)+SUM(Y47:Y49)+SUM(Y50:Y55)+SUM(Y56:Y58)+SUM(Y59:Y60)</f>
        <v>734003505</v>
      </c>
      <c r="Z61" s="308">
        <f>SUM(Z6:Z11)+SUM(Z12:Z16)+Z17+SUM(Z18:Z19)+SUM(Z20:Z24)+SUM(Z43:Z46)+SUM(Z25:Z29)+SUM(Z30:Z42)+SUM(Z47:Z49)+SUM(Z50:Z55)+SUM(Z56:Z58)+SUM(Z59:Z60)</f>
        <v>525008377</v>
      </c>
      <c r="AA61" s="309">
        <f>SUM(AA6:AA11)+SUM(AA12:AA16)+AA17+SUM(AA18:AA19)+SUM(AA20:AA24)+SUM(AA43:AA46)+SUM(AA25:AA29)+SUM(AA30:AA42)+SUM(AA47:AA49)+SUM(AA50:AA55)+SUM(AA56:AA58)+SUM(AA59:AA60)</f>
        <v>197583134</v>
      </c>
      <c r="AB61" s="310">
        <f>SUM(AB6:AB11)+SUM(AB12:AB16)+AB17+SUM(AB18:AB19)+SUM(AB20:AB24)+SUM(AB43:AB46)+SUM(AB25:AB29)+SUM(AB30:AB42)+SUM(AB47:AB49)+SUM(AB50:AB55)+SUM(AB56:AB58)+SUM(AB59:AB60)</f>
        <v>1456595016</v>
      </c>
      <c r="AC61" s="83"/>
      <c r="AD61" s="231">
        <f t="shared" ref="AD61:AG62" si="24">Y61-T61</f>
        <v>-11646971.875</v>
      </c>
      <c r="AE61" s="232">
        <f t="shared" si="24"/>
        <v>237875646.22000003</v>
      </c>
      <c r="AF61" s="233">
        <f t="shared" si="24"/>
        <v>-304094158.34500009</v>
      </c>
      <c r="AG61" s="234">
        <f t="shared" si="24"/>
        <v>-77865484</v>
      </c>
      <c r="AH61" s="299">
        <f>AB61/W61-1</f>
        <v>-5.0744534642631733E-2</v>
      </c>
      <c r="AI61" s="82"/>
      <c r="AJ61" s="15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</row>
    <row r="62" spans="1:145" s="81" customFormat="1" ht="20.25" customHeight="1" thickBot="1" x14ac:dyDescent="0.3">
      <c r="A62" s="70"/>
      <c r="B62" s="85" t="s">
        <v>190</v>
      </c>
      <c r="C62" s="84"/>
      <c r="D62" s="174"/>
      <c r="E62" s="175"/>
      <c r="F62" s="176"/>
      <c r="G62" s="177"/>
      <c r="H62" s="83"/>
      <c r="I62" s="288"/>
      <c r="J62" s="289"/>
      <c r="K62" s="290"/>
      <c r="L62" s="291"/>
      <c r="M62" s="83"/>
      <c r="N62" s="231"/>
      <c r="O62" s="232"/>
      <c r="P62" s="233"/>
      <c r="Q62" s="234"/>
      <c r="R62" s="299"/>
      <c r="S62" s="83"/>
      <c r="T62" s="302">
        <f>T61-T59</f>
        <v>745650476.875</v>
      </c>
      <c r="U62" s="303">
        <f>U61-U59</f>
        <v>287132730.77999997</v>
      </c>
      <c r="V62" s="304">
        <f>V61-V59</f>
        <v>452827737.5</v>
      </c>
      <c r="W62" s="177">
        <f>W61-W59</f>
        <v>1485610945.155</v>
      </c>
      <c r="X62" s="83"/>
      <c r="Y62" s="307">
        <f>Y61-Y59</f>
        <v>734003505</v>
      </c>
      <c r="Z62" s="308">
        <f>Z61-Z59</f>
        <v>525008377</v>
      </c>
      <c r="AA62" s="311">
        <f>AA61-AA59</f>
        <v>197583134</v>
      </c>
      <c r="AB62" s="291">
        <f>AB61-AB59</f>
        <v>1456595016</v>
      </c>
      <c r="AC62" s="83"/>
      <c r="AD62" s="231">
        <f t="shared" si="24"/>
        <v>-11646971.875</v>
      </c>
      <c r="AE62" s="232">
        <f t="shared" si="24"/>
        <v>237875646.22000003</v>
      </c>
      <c r="AF62" s="233">
        <f t="shared" si="24"/>
        <v>-255244603.5</v>
      </c>
      <c r="AG62" s="234">
        <f t="shared" si="24"/>
        <v>-29015929.154999971</v>
      </c>
      <c r="AH62" s="299">
        <f>AB62/W62-1</f>
        <v>-1.9531310838567184E-2</v>
      </c>
      <c r="AI62" s="82"/>
      <c r="AJ62" s="15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</row>
    <row r="64" spans="1:145" x14ac:dyDescent="0.25">
      <c r="G64" s="69"/>
      <c r="H64" s="69"/>
      <c r="L64" s="69"/>
      <c r="M64" s="69"/>
      <c r="Q64" s="69"/>
      <c r="R64" s="75"/>
      <c r="S64" s="69"/>
      <c r="U64" s="72"/>
      <c r="W64" s="72"/>
      <c r="X64" s="69"/>
      <c r="AC64" s="69"/>
      <c r="AG64" s="69"/>
      <c r="AH64" s="75"/>
      <c r="AI64" s="69"/>
    </row>
    <row r="65" spans="2:35" x14ac:dyDescent="0.25">
      <c r="B65" s="80"/>
      <c r="G65" s="1046"/>
      <c r="H65" s="77"/>
      <c r="L65" s="1046"/>
      <c r="M65" s="77"/>
      <c r="Q65" s="1046"/>
      <c r="R65" s="78"/>
      <c r="S65" s="77"/>
      <c r="W65" s="79"/>
      <c r="X65" s="77"/>
      <c r="AC65" s="77"/>
      <c r="AG65" s="1046"/>
      <c r="AH65" s="78"/>
      <c r="AI65" s="77"/>
    </row>
    <row r="66" spans="2:35" ht="15.75" customHeight="1" x14ac:dyDescent="0.25">
      <c r="C66" s="76"/>
      <c r="F66" s="72"/>
      <c r="G66" s="1047"/>
      <c r="H66" s="74"/>
      <c r="K66" s="72"/>
      <c r="L66" s="1047"/>
      <c r="M66" s="74"/>
      <c r="P66" s="72"/>
      <c r="Q66" s="1047"/>
      <c r="R66" s="75"/>
      <c r="S66" s="74"/>
      <c r="V66" s="72"/>
      <c r="X66" s="74"/>
      <c r="AC66" s="74"/>
      <c r="AF66" s="72"/>
      <c r="AG66" s="1047"/>
      <c r="AH66" s="75"/>
      <c r="AI66" s="74"/>
    </row>
    <row r="67" spans="2:35" x14ac:dyDescent="0.25">
      <c r="G67" s="1047"/>
      <c r="H67" s="74"/>
      <c r="L67" s="1047"/>
      <c r="M67" s="74"/>
      <c r="Q67" s="1047"/>
      <c r="S67" s="74"/>
      <c r="X67" s="74"/>
      <c r="AC67" s="74"/>
      <c r="AG67" s="1047"/>
      <c r="AI67" s="74"/>
    </row>
    <row r="68" spans="2:35" x14ac:dyDescent="0.25">
      <c r="G68" s="72"/>
      <c r="H68" s="72"/>
      <c r="L68" s="72"/>
      <c r="M68" s="72"/>
      <c r="Q68" s="72"/>
      <c r="R68" s="73"/>
      <c r="S68" s="72"/>
      <c r="W68" s="72"/>
      <c r="X68" s="72"/>
      <c r="AC68" s="72"/>
      <c r="AG68" s="72"/>
      <c r="AH68" s="73"/>
      <c r="AI68" s="72"/>
    </row>
    <row r="70" spans="2:35" x14ac:dyDescent="0.25">
      <c r="V70" s="71"/>
    </row>
  </sheetData>
  <mergeCells count="23">
    <mergeCell ref="G65:G67"/>
    <mergeCell ref="N4:Q4"/>
    <mergeCell ref="R4:R5"/>
    <mergeCell ref="Z56:Z58"/>
    <mergeCell ref="L65:L67"/>
    <mergeCell ref="Q65:Q67"/>
    <mergeCell ref="Y4:AB4"/>
    <mergeCell ref="AB56:AB58"/>
    <mergeCell ref="AA56:AA58"/>
    <mergeCell ref="B4:B5"/>
    <mergeCell ref="C4:C5"/>
    <mergeCell ref="D4:G4"/>
    <mergeCell ref="Y56:Y58"/>
    <mergeCell ref="I4:L4"/>
    <mergeCell ref="T4:W4"/>
    <mergeCell ref="AG65:AG67"/>
    <mergeCell ref="AH4:AH5"/>
    <mergeCell ref="AG56:AG58"/>
    <mergeCell ref="AH56:AH58"/>
    <mergeCell ref="AE56:AE58"/>
    <mergeCell ref="AF56:AF58"/>
    <mergeCell ref="AD4:AG4"/>
    <mergeCell ref="AD56:AD58"/>
  </mergeCells>
  <pageMargins left="0.75" right="0.75" top="0.37" bottom="0.39" header="0.24" footer="0.26"/>
  <pageSetup scale="2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FB65"/>
  <sheetViews>
    <sheetView zoomScale="70" zoomScaleNormal="70" zoomScalePageLayoutView="47" workbookViewId="0">
      <pane xSplit="3" ySplit="5" topLeftCell="D6" activePane="bottomRight" state="frozen"/>
      <selection activeCell="T25" sqref="T25"/>
      <selection pane="topRight" activeCell="T25" sqref="T25"/>
      <selection pane="bottomLeft" activeCell="T25" sqref="T25"/>
      <selection pane="bottomRight" activeCell="P58" sqref="P58"/>
    </sheetView>
  </sheetViews>
  <sheetFormatPr defaultColWidth="9.125" defaultRowHeight="15.75" x14ac:dyDescent="0.25"/>
  <cols>
    <col min="1" max="1" width="2.625" style="70" customWidth="1"/>
    <col min="2" max="2" width="16.875" style="69" customWidth="1"/>
    <col min="3" max="3" width="47.875" style="67" bestFit="1" customWidth="1"/>
    <col min="4" max="4" width="18" style="67" customWidth="1"/>
    <col min="5" max="6" width="18.875" style="67" customWidth="1"/>
    <col min="7" max="7" width="16" style="67" customWidth="1"/>
    <col min="8" max="8" width="4.125" style="67" customWidth="1"/>
    <col min="9" max="9" width="18" style="67" customWidth="1"/>
    <col min="10" max="11" width="18.875" style="67" customWidth="1"/>
    <col min="12" max="12" width="16" style="67" customWidth="1"/>
    <col min="13" max="13" width="4" style="67" customWidth="1"/>
    <col min="14" max="14" width="18" style="67" customWidth="1"/>
    <col min="15" max="16" width="18.875" style="67" customWidth="1"/>
    <col min="17" max="17" width="16" style="67" customWidth="1"/>
    <col min="18" max="18" width="3.5" style="67" customWidth="1"/>
    <col min="19" max="19" width="18" style="67" customWidth="1"/>
    <col min="20" max="21" width="18.875" style="67" bestFit="1" customWidth="1"/>
    <col min="22" max="22" width="16" style="67" bestFit="1" customWidth="1"/>
    <col min="23" max="23" width="3.875" style="67" customWidth="1"/>
    <col min="24" max="24" width="13" style="67" customWidth="1"/>
    <col min="25" max="25" width="12.5" style="67" customWidth="1"/>
    <col min="26" max="26" width="13" style="67" customWidth="1"/>
    <col min="27" max="27" width="15.625" style="67" customWidth="1"/>
    <col min="28" max="16384" width="9.125" style="67"/>
  </cols>
  <sheetData>
    <row r="1" spans="1:158" x14ac:dyDescent="0.25">
      <c r="D1" s="72"/>
      <c r="I1" s="72"/>
      <c r="N1" s="72"/>
      <c r="S1" s="72"/>
    </row>
    <row r="2" spans="1:158" ht="18" x14ac:dyDescent="0.25">
      <c r="A2" s="111"/>
      <c r="B2" s="111" t="s">
        <v>261</v>
      </c>
      <c r="I2" s="111"/>
      <c r="N2" s="111"/>
      <c r="S2" s="111"/>
    </row>
    <row r="3" spans="1:158" ht="16.5" thickBot="1" x14ac:dyDescent="0.3"/>
    <row r="4" spans="1:158" s="86" customFormat="1" ht="16.5" customHeight="1" thickBot="1" x14ac:dyDescent="0.3">
      <c r="A4" s="118"/>
      <c r="B4" s="1068" t="s">
        <v>252</v>
      </c>
      <c r="C4" s="1070" t="s">
        <v>251</v>
      </c>
      <c r="D4" s="1072" t="s">
        <v>260</v>
      </c>
      <c r="E4" s="1073"/>
      <c r="F4" s="1073"/>
      <c r="G4" s="1074"/>
      <c r="H4" s="113"/>
      <c r="I4" s="1095" t="s">
        <v>259</v>
      </c>
      <c r="J4" s="1096"/>
      <c r="K4" s="1096"/>
      <c r="L4" s="1097"/>
      <c r="M4" s="67"/>
      <c r="N4" s="1095" t="s">
        <v>258</v>
      </c>
      <c r="O4" s="1096"/>
      <c r="P4" s="1096"/>
      <c r="Q4" s="1097"/>
      <c r="R4" s="67"/>
      <c r="S4" s="1078" t="s">
        <v>257</v>
      </c>
      <c r="T4" s="1079"/>
      <c r="U4" s="1079"/>
      <c r="V4" s="1080"/>
      <c r="W4" s="67"/>
      <c r="X4" s="1062" t="s">
        <v>358</v>
      </c>
      <c r="Y4" s="1063"/>
      <c r="Z4" s="1063"/>
      <c r="AA4" s="1064"/>
      <c r="AB4" s="1048" t="s">
        <v>256</v>
      </c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</row>
    <row r="5" spans="1:158" ht="16.5" customHeight="1" thickBot="1" x14ac:dyDescent="0.25">
      <c r="B5" s="1069"/>
      <c r="C5" s="1071"/>
      <c r="D5" s="121" t="s">
        <v>16</v>
      </c>
      <c r="E5" s="122" t="s">
        <v>17</v>
      </c>
      <c r="F5" s="123" t="s">
        <v>18</v>
      </c>
      <c r="G5" s="124" t="s">
        <v>243</v>
      </c>
      <c r="H5" s="113"/>
      <c r="I5" s="741" t="s">
        <v>16</v>
      </c>
      <c r="J5" s="742" t="s">
        <v>17</v>
      </c>
      <c r="K5" s="743" t="s">
        <v>18</v>
      </c>
      <c r="L5" s="744" t="s">
        <v>243</v>
      </c>
      <c r="N5" s="741" t="s">
        <v>16</v>
      </c>
      <c r="O5" s="742" t="s">
        <v>17</v>
      </c>
      <c r="P5" s="743" t="s">
        <v>18</v>
      </c>
      <c r="Q5" s="744" t="s">
        <v>243</v>
      </c>
      <c r="S5" s="235" t="s">
        <v>16</v>
      </c>
      <c r="T5" s="236" t="s">
        <v>17</v>
      </c>
      <c r="U5" s="237" t="s">
        <v>18</v>
      </c>
      <c r="V5" s="238" t="s">
        <v>243</v>
      </c>
      <c r="X5" s="178" t="s">
        <v>16</v>
      </c>
      <c r="Y5" s="179" t="s">
        <v>17</v>
      </c>
      <c r="Z5" s="180" t="s">
        <v>18</v>
      </c>
      <c r="AA5" s="181" t="s">
        <v>243</v>
      </c>
      <c r="AB5" s="1049"/>
    </row>
    <row r="6" spans="1:158" ht="20.25" customHeight="1" x14ac:dyDescent="0.25">
      <c r="B6" s="108" t="s">
        <v>40</v>
      </c>
      <c r="C6" s="107" t="s">
        <v>41</v>
      </c>
      <c r="D6" s="125">
        <v>1620522</v>
      </c>
      <c r="E6" s="126">
        <v>3064478</v>
      </c>
      <c r="F6" s="127">
        <v>2315000</v>
      </c>
      <c r="G6" s="128">
        <v>7000000</v>
      </c>
      <c r="H6" s="113"/>
      <c r="I6" s="745">
        <v>0</v>
      </c>
      <c r="J6" s="746">
        <v>0</v>
      </c>
      <c r="K6" s="747">
        <v>0</v>
      </c>
      <c r="L6" s="748">
        <v>0</v>
      </c>
      <c r="N6" s="745">
        <f t="shared" ref="N6:N37" si="0">D6+I6</f>
        <v>1620522</v>
      </c>
      <c r="O6" s="746">
        <f t="shared" ref="O6:O37" si="1">E6+J6</f>
        <v>3064478</v>
      </c>
      <c r="P6" s="747">
        <f t="shared" ref="P6:P37" si="2">F6+K6</f>
        <v>2315000</v>
      </c>
      <c r="Q6" s="748">
        <f t="shared" ref="Q6:Q37" si="3">G6+L6</f>
        <v>7000000</v>
      </c>
      <c r="S6" s="239">
        <v>965088</v>
      </c>
      <c r="T6" s="240">
        <v>2608901.17</v>
      </c>
      <c r="U6" s="241">
        <v>1292108</v>
      </c>
      <c r="V6" s="242">
        <f t="shared" ref="V6:V37" si="4">SUM(S6:U6)</f>
        <v>4866097.17</v>
      </c>
      <c r="X6" s="182">
        <f t="shared" ref="X6:X37" si="5">T6-O6</f>
        <v>-455576.83000000007</v>
      </c>
      <c r="Y6" s="183">
        <f t="shared" ref="Y6:Y37" si="6">U6-P6</f>
        <v>-1022892</v>
      </c>
      <c r="Z6" s="184">
        <f t="shared" ref="Z6:Z37" si="7">V6-Q6</f>
        <v>-2133902.83</v>
      </c>
      <c r="AA6" s="185">
        <f t="shared" ref="AA6:AA54" si="8">V6-Q6</f>
        <v>-2133902.83</v>
      </c>
      <c r="AB6" s="292">
        <f>AA6/V6</f>
        <v>-0.43852450032353135</v>
      </c>
    </row>
    <row r="7" spans="1:158" ht="20.25" customHeight="1" x14ac:dyDescent="0.25">
      <c r="B7" s="90"/>
      <c r="C7" s="92" t="s">
        <v>242</v>
      </c>
      <c r="D7" s="129">
        <v>2220558</v>
      </c>
      <c r="E7" s="130">
        <v>1626992</v>
      </c>
      <c r="F7" s="131">
        <v>3152450</v>
      </c>
      <c r="G7" s="132">
        <v>7000000</v>
      </c>
      <c r="H7" s="113"/>
      <c r="I7" s="749">
        <v>0</v>
      </c>
      <c r="J7" s="750">
        <v>0</v>
      </c>
      <c r="K7" s="751">
        <v>0</v>
      </c>
      <c r="L7" s="752">
        <v>0</v>
      </c>
      <c r="N7" s="749">
        <f t="shared" si="0"/>
        <v>2220558</v>
      </c>
      <c r="O7" s="750">
        <f t="shared" si="1"/>
        <v>1626992</v>
      </c>
      <c r="P7" s="751">
        <f t="shared" si="2"/>
        <v>3152450</v>
      </c>
      <c r="Q7" s="752">
        <f t="shared" si="3"/>
        <v>7000000</v>
      </c>
      <c r="S7" s="243">
        <v>1043410</v>
      </c>
      <c r="T7" s="244">
        <v>913094.16999999993</v>
      </c>
      <c r="U7" s="245">
        <v>652221</v>
      </c>
      <c r="V7" s="246">
        <f t="shared" si="4"/>
        <v>2608725.17</v>
      </c>
      <c r="X7" s="186">
        <f t="shared" si="5"/>
        <v>-713897.83000000007</v>
      </c>
      <c r="Y7" s="187">
        <f t="shared" si="6"/>
        <v>-2500229</v>
      </c>
      <c r="Z7" s="188">
        <f t="shared" si="7"/>
        <v>-4391274.83</v>
      </c>
      <c r="AA7" s="189">
        <f t="shared" si="8"/>
        <v>-4391274.83</v>
      </c>
      <c r="AB7" s="293">
        <f t="shared" ref="AB7:AB54" si="9">AA7/V7</f>
        <v>-1.6833029713129959</v>
      </c>
    </row>
    <row r="8" spans="1:158" ht="20.25" customHeight="1" x14ac:dyDescent="0.25">
      <c r="B8" s="90"/>
      <c r="C8" s="92" t="s">
        <v>241</v>
      </c>
      <c r="D8" s="129">
        <v>6272006</v>
      </c>
      <c r="E8" s="130">
        <v>6452494</v>
      </c>
      <c r="F8" s="131">
        <v>1275500</v>
      </c>
      <c r="G8" s="132">
        <v>14000000</v>
      </c>
      <c r="H8" s="113"/>
      <c r="I8" s="749">
        <v>0</v>
      </c>
      <c r="J8" s="750">
        <v>0</v>
      </c>
      <c r="K8" s="751">
        <v>0</v>
      </c>
      <c r="L8" s="752">
        <v>0</v>
      </c>
      <c r="N8" s="749">
        <f t="shared" si="0"/>
        <v>6272006</v>
      </c>
      <c r="O8" s="750">
        <f t="shared" si="1"/>
        <v>6452494</v>
      </c>
      <c r="P8" s="751">
        <f t="shared" si="2"/>
        <v>1275500</v>
      </c>
      <c r="Q8" s="752">
        <f t="shared" si="3"/>
        <v>14000000</v>
      </c>
      <c r="S8" s="243">
        <v>4139256</v>
      </c>
      <c r="T8" s="244">
        <v>7689629.8499999996</v>
      </c>
      <c r="U8" s="245">
        <v>329514</v>
      </c>
      <c r="V8" s="246">
        <f t="shared" si="4"/>
        <v>12158399.85</v>
      </c>
      <c r="X8" s="186">
        <f t="shared" si="5"/>
        <v>1237135.8499999996</v>
      </c>
      <c r="Y8" s="187">
        <f t="shared" si="6"/>
        <v>-945986</v>
      </c>
      <c r="Z8" s="188">
        <f t="shared" si="7"/>
        <v>-1841600.1500000004</v>
      </c>
      <c r="AA8" s="189">
        <f t="shared" si="8"/>
        <v>-1841600.1500000004</v>
      </c>
      <c r="AB8" s="293">
        <f t="shared" si="9"/>
        <v>-0.15146731253455203</v>
      </c>
    </row>
    <row r="9" spans="1:158" ht="20.25" customHeight="1" x14ac:dyDescent="0.25">
      <c r="B9" s="90"/>
      <c r="C9" s="92" t="s">
        <v>240</v>
      </c>
      <c r="D9" s="129">
        <v>4246473</v>
      </c>
      <c r="E9" s="130">
        <v>14987159</v>
      </c>
      <c r="F9" s="131">
        <v>766368</v>
      </c>
      <c r="G9" s="132">
        <v>20000000</v>
      </c>
      <c r="H9" s="113"/>
      <c r="I9" s="749">
        <v>475200</v>
      </c>
      <c r="J9" s="750">
        <v>261402491.5</v>
      </c>
      <c r="K9" s="751">
        <v>35453131</v>
      </c>
      <c r="L9" s="752">
        <v>297330822.5</v>
      </c>
      <c r="N9" s="749">
        <f t="shared" si="0"/>
        <v>4721673</v>
      </c>
      <c r="O9" s="750">
        <f t="shared" si="1"/>
        <v>276389650.5</v>
      </c>
      <c r="P9" s="751">
        <f t="shared" si="2"/>
        <v>36219499</v>
      </c>
      <c r="Q9" s="752">
        <f t="shared" si="3"/>
        <v>317330822.5</v>
      </c>
      <c r="S9" s="243">
        <v>3570324.5</v>
      </c>
      <c r="T9" s="244">
        <v>580722407.49000001</v>
      </c>
      <c r="U9" s="245">
        <v>47152131</v>
      </c>
      <c r="V9" s="246">
        <f t="shared" si="4"/>
        <v>631444862.99000001</v>
      </c>
      <c r="X9" s="186">
        <f t="shared" si="5"/>
        <v>304332756.99000001</v>
      </c>
      <c r="Y9" s="187">
        <f t="shared" si="6"/>
        <v>10932632</v>
      </c>
      <c r="Z9" s="188">
        <f t="shared" si="7"/>
        <v>314114040.49000001</v>
      </c>
      <c r="AA9" s="189">
        <f>V9-Q9</f>
        <v>314114040.49000001</v>
      </c>
      <c r="AB9" s="293">
        <f>AA9/V9</f>
        <v>0.49745284014603591</v>
      </c>
    </row>
    <row r="10" spans="1:158" ht="20.25" customHeight="1" x14ac:dyDescent="0.25">
      <c r="B10" s="90"/>
      <c r="C10" s="92" t="s">
        <v>239</v>
      </c>
      <c r="D10" s="129">
        <v>825982</v>
      </c>
      <c r="E10" s="130">
        <v>690018</v>
      </c>
      <c r="F10" s="131">
        <v>484000</v>
      </c>
      <c r="G10" s="132">
        <v>2000000</v>
      </c>
      <c r="H10" s="113"/>
      <c r="I10" s="749">
        <v>0</v>
      </c>
      <c r="J10" s="750">
        <v>0</v>
      </c>
      <c r="K10" s="751">
        <v>0</v>
      </c>
      <c r="L10" s="752">
        <v>0</v>
      </c>
      <c r="N10" s="749">
        <f t="shared" si="0"/>
        <v>825982</v>
      </c>
      <c r="O10" s="750">
        <f t="shared" si="1"/>
        <v>690018</v>
      </c>
      <c r="P10" s="751">
        <f t="shared" si="2"/>
        <v>484000</v>
      </c>
      <c r="Q10" s="752">
        <f t="shared" si="3"/>
        <v>2000000</v>
      </c>
      <c r="S10" s="243">
        <v>497462</v>
      </c>
      <c r="T10" s="244">
        <v>660722.25</v>
      </c>
      <c r="U10" s="245">
        <v>665700</v>
      </c>
      <c r="V10" s="246">
        <f t="shared" si="4"/>
        <v>1823884.25</v>
      </c>
      <c r="X10" s="186">
        <f t="shared" si="5"/>
        <v>-29295.75</v>
      </c>
      <c r="Y10" s="187">
        <f t="shared" si="6"/>
        <v>181700</v>
      </c>
      <c r="Z10" s="188">
        <f t="shared" si="7"/>
        <v>-176115.75</v>
      </c>
      <c r="AA10" s="189">
        <f t="shared" si="8"/>
        <v>-176115.75</v>
      </c>
      <c r="AB10" s="293">
        <f t="shared" si="9"/>
        <v>-9.6560815194275618E-2</v>
      </c>
    </row>
    <row r="11" spans="1:158" ht="20.25" customHeight="1" thickBot="1" x14ac:dyDescent="0.3">
      <c r="B11" s="90"/>
      <c r="C11" s="89" t="s">
        <v>238</v>
      </c>
      <c r="D11" s="133">
        <v>1316114</v>
      </c>
      <c r="E11" s="134">
        <v>1399416</v>
      </c>
      <c r="F11" s="135">
        <v>284470</v>
      </c>
      <c r="G11" s="136">
        <v>3000000</v>
      </c>
      <c r="H11" s="113"/>
      <c r="I11" s="753">
        <v>0</v>
      </c>
      <c r="J11" s="754">
        <v>0</v>
      </c>
      <c r="K11" s="755">
        <v>108530</v>
      </c>
      <c r="L11" s="756">
        <v>108530</v>
      </c>
      <c r="N11" s="753">
        <f t="shared" si="0"/>
        <v>1316114</v>
      </c>
      <c r="O11" s="754">
        <f t="shared" si="1"/>
        <v>1399416</v>
      </c>
      <c r="P11" s="755">
        <f t="shared" si="2"/>
        <v>393000</v>
      </c>
      <c r="Q11" s="756">
        <f t="shared" si="3"/>
        <v>3108530</v>
      </c>
      <c r="S11" s="247">
        <v>774188</v>
      </c>
      <c r="T11" s="248">
        <v>2052936.25</v>
      </c>
      <c r="U11" s="249">
        <v>269160</v>
      </c>
      <c r="V11" s="250">
        <f t="shared" si="4"/>
        <v>3096284.25</v>
      </c>
      <c r="X11" s="190">
        <f t="shared" si="5"/>
        <v>653520.25</v>
      </c>
      <c r="Y11" s="191">
        <f t="shared" si="6"/>
        <v>-123840</v>
      </c>
      <c r="Z11" s="192">
        <f t="shared" si="7"/>
        <v>-12245.75</v>
      </c>
      <c r="AA11" s="193">
        <f t="shared" si="8"/>
        <v>-12245.75</v>
      </c>
      <c r="AB11" s="295">
        <f t="shared" si="9"/>
        <v>-3.9549824923212394E-3</v>
      </c>
    </row>
    <row r="12" spans="1:158" ht="20.25" customHeight="1" x14ac:dyDescent="0.25">
      <c r="B12" s="88" t="s">
        <v>237</v>
      </c>
      <c r="C12" s="93" t="s">
        <v>236</v>
      </c>
      <c r="D12" s="137">
        <v>3247038</v>
      </c>
      <c r="E12" s="138">
        <v>3402162</v>
      </c>
      <c r="F12" s="139">
        <v>3350800</v>
      </c>
      <c r="G12" s="140">
        <v>10000000</v>
      </c>
      <c r="H12" s="113"/>
      <c r="I12" s="757">
        <v>0</v>
      </c>
      <c r="J12" s="758">
        <v>0</v>
      </c>
      <c r="K12" s="759">
        <v>2000000</v>
      </c>
      <c r="L12" s="760">
        <v>2000000</v>
      </c>
      <c r="N12" s="757">
        <f t="shared" si="0"/>
        <v>3247038</v>
      </c>
      <c r="O12" s="758">
        <f t="shared" si="1"/>
        <v>3402162</v>
      </c>
      <c r="P12" s="759">
        <f t="shared" si="2"/>
        <v>5350800</v>
      </c>
      <c r="Q12" s="760">
        <f t="shared" si="3"/>
        <v>12000000</v>
      </c>
      <c r="S12" s="251">
        <v>2757154</v>
      </c>
      <c r="T12" s="252">
        <v>5051790.8499999996</v>
      </c>
      <c r="U12" s="253">
        <v>3265599</v>
      </c>
      <c r="V12" s="254">
        <f t="shared" si="4"/>
        <v>11074543.85</v>
      </c>
      <c r="X12" s="194">
        <f t="shared" si="5"/>
        <v>1649628.8499999996</v>
      </c>
      <c r="Y12" s="195">
        <f t="shared" si="6"/>
        <v>-2085201</v>
      </c>
      <c r="Z12" s="196">
        <f t="shared" si="7"/>
        <v>-925456.15000000037</v>
      </c>
      <c r="AA12" s="197">
        <f t="shared" si="8"/>
        <v>-925456.15000000037</v>
      </c>
      <c r="AB12" s="292">
        <f t="shared" si="9"/>
        <v>-8.3566073920055897E-2</v>
      </c>
    </row>
    <row r="13" spans="1:158" ht="20.25" customHeight="1" x14ac:dyDescent="0.25">
      <c r="B13" s="90" t="s">
        <v>235</v>
      </c>
      <c r="C13" s="92" t="s">
        <v>234</v>
      </c>
      <c r="D13" s="141">
        <v>3934764</v>
      </c>
      <c r="E13" s="142">
        <v>3897084</v>
      </c>
      <c r="F13" s="143">
        <v>8643152</v>
      </c>
      <c r="G13" s="144">
        <v>16475000</v>
      </c>
      <c r="H13" s="113"/>
      <c r="I13" s="761">
        <v>0</v>
      </c>
      <c r="J13" s="762">
        <v>0</v>
      </c>
      <c r="K13" s="763">
        <v>0</v>
      </c>
      <c r="L13" s="764">
        <v>0</v>
      </c>
      <c r="N13" s="761">
        <f t="shared" si="0"/>
        <v>3934764</v>
      </c>
      <c r="O13" s="762">
        <f t="shared" si="1"/>
        <v>3897084</v>
      </c>
      <c r="P13" s="763">
        <f t="shared" si="2"/>
        <v>8643152</v>
      </c>
      <c r="Q13" s="764">
        <f t="shared" si="3"/>
        <v>16475000</v>
      </c>
      <c r="S13" s="255">
        <v>2218423</v>
      </c>
      <c r="T13" s="256">
        <v>4445412.2</v>
      </c>
      <c r="U13" s="257">
        <v>3419819</v>
      </c>
      <c r="V13" s="258">
        <f t="shared" si="4"/>
        <v>10083654.199999999</v>
      </c>
      <c r="X13" s="198">
        <f t="shared" si="5"/>
        <v>548328.20000000019</v>
      </c>
      <c r="Y13" s="199">
        <f t="shared" si="6"/>
        <v>-5223333</v>
      </c>
      <c r="Z13" s="200">
        <f t="shared" si="7"/>
        <v>-6391345.8000000007</v>
      </c>
      <c r="AA13" s="201">
        <f t="shared" si="8"/>
        <v>-6391345.8000000007</v>
      </c>
      <c r="AB13" s="293">
        <f t="shared" si="9"/>
        <v>-0.63383230654617262</v>
      </c>
    </row>
    <row r="14" spans="1:158" ht="20.25" customHeight="1" x14ac:dyDescent="0.25">
      <c r="B14" s="90"/>
      <c r="C14" s="92" t="s">
        <v>52</v>
      </c>
      <c r="D14" s="129">
        <v>6719736</v>
      </c>
      <c r="E14" s="130">
        <v>4270264</v>
      </c>
      <c r="F14" s="131">
        <v>24010000</v>
      </c>
      <c r="G14" s="132">
        <v>35000000</v>
      </c>
      <c r="H14" s="113"/>
      <c r="I14" s="749">
        <v>0</v>
      </c>
      <c r="J14" s="750">
        <v>2115000</v>
      </c>
      <c r="K14" s="751">
        <v>2209329</v>
      </c>
      <c r="L14" s="752">
        <v>4324329</v>
      </c>
      <c r="N14" s="749">
        <f t="shared" si="0"/>
        <v>6719736</v>
      </c>
      <c r="O14" s="750">
        <f t="shared" si="1"/>
        <v>6385264</v>
      </c>
      <c r="P14" s="751">
        <f t="shared" si="2"/>
        <v>26219329</v>
      </c>
      <c r="Q14" s="752">
        <f t="shared" si="3"/>
        <v>39324329</v>
      </c>
      <c r="S14" s="243">
        <v>6733788</v>
      </c>
      <c r="T14" s="244">
        <v>7292678.3600000003</v>
      </c>
      <c r="U14" s="245">
        <v>21161991.98</v>
      </c>
      <c r="V14" s="246">
        <f t="shared" si="4"/>
        <v>35188458.340000004</v>
      </c>
      <c r="X14" s="186">
        <f t="shared" si="5"/>
        <v>907414.36000000034</v>
      </c>
      <c r="Y14" s="187">
        <f t="shared" si="6"/>
        <v>-5057337.0199999996</v>
      </c>
      <c r="Z14" s="188">
        <f t="shared" si="7"/>
        <v>-4135870.6599999964</v>
      </c>
      <c r="AA14" s="189">
        <f t="shared" si="8"/>
        <v>-4135870.6599999964</v>
      </c>
      <c r="AB14" s="293">
        <f t="shared" si="9"/>
        <v>-0.11753486384763272</v>
      </c>
    </row>
    <row r="15" spans="1:158" ht="20.25" customHeight="1" x14ac:dyDescent="0.25">
      <c r="B15" s="90"/>
      <c r="C15" s="89" t="s">
        <v>233</v>
      </c>
      <c r="D15" s="133">
        <v>531192</v>
      </c>
      <c r="E15" s="134">
        <v>418808</v>
      </c>
      <c r="F15" s="135">
        <v>50000</v>
      </c>
      <c r="G15" s="132">
        <v>1000000</v>
      </c>
      <c r="H15" s="113"/>
      <c r="I15" s="753">
        <v>0</v>
      </c>
      <c r="J15" s="754">
        <v>288580</v>
      </c>
      <c r="K15" s="755">
        <v>262775</v>
      </c>
      <c r="L15" s="752">
        <v>551355</v>
      </c>
      <c r="N15" s="753">
        <f t="shared" si="0"/>
        <v>531192</v>
      </c>
      <c r="O15" s="754">
        <f t="shared" si="1"/>
        <v>707388</v>
      </c>
      <c r="P15" s="755">
        <f t="shared" si="2"/>
        <v>312775</v>
      </c>
      <c r="Q15" s="752">
        <f t="shared" si="3"/>
        <v>1551355</v>
      </c>
      <c r="S15" s="247">
        <v>235057</v>
      </c>
      <c r="T15" s="248">
        <v>620525.84000000008</v>
      </c>
      <c r="U15" s="249">
        <v>299925</v>
      </c>
      <c r="V15" s="246">
        <f t="shared" si="4"/>
        <v>1155507.8400000001</v>
      </c>
      <c r="X15" s="190">
        <f t="shared" si="5"/>
        <v>-86862.159999999916</v>
      </c>
      <c r="Y15" s="191">
        <f t="shared" si="6"/>
        <v>-12850</v>
      </c>
      <c r="Z15" s="192">
        <f t="shared" si="7"/>
        <v>-395847.15999999992</v>
      </c>
      <c r="AA15" s="189">
        <f t="shared" si="8"/>
        <v>-395847.15999999992</v>
      </c>
      <c r="AB15" s="295">
        <f t="shared" si="9"/>
        <v>-0.34257418798646999</v>
      </c>
    </row>
    <row r="16" spans="1:158" ht="20.25" customHeight="1" thickBot="1" x14ac:dyDescent="0.3">
      <c r="B16" s="90"/>
      <c r="C16" s="89" t="s">
        <v>53</v>
      </c>
      <c r="D16" s="145">
        <v>3386007</v>
      </c>
      <c r="E16" s="146">
        <v>6216825</v>
      </c>
      <c r="F16" s="147">
        <v>2397168</v>
      </c>
      <c r="G16" s="148">
        <v>12000000</v>
      </c>
      <c r="H16" s="113"/>
      <c r="I16" s="765">
        <v>0</v>
      </c>
      <c r="J16" s="766">
        <v>0</v>
      </c>
      <c r="K16" s="767">
        <v>34000000</v>
      </c>
      <c r="L16" s="768">
        <v>34000000</v>
      </c>
      <c r="N16" s="765">
        <f t="shared" si="0"/>
        <v>3386007</v>
      </c>
      <c r="O16" s="766">
        <f t="shared" si="1"/>
        <v>6216825</v>
      </c>
      <c r="P16" s="767">
        <f t="shared" si="2"/>
        <v>36397168</v>
      </c>
      <c r="Q16" s="768">
        <f t="shared" si="3"/>
        <v>46000000</v>
      </c>
      <c r="S16" s="259">
        <v>1909591</v>
      </c>
      <c r="T16" s="260">
        <v>6163294.1100000003</v>
      </c>
      <c r="U16" s="261">
        <v>39011346</v>
      </c>
      <c r="V16" s="262">
        <f t="shared" si="4"/>
        <v>47084231.109999999</v>
      </c>
      <c r="X16" s="202">
        <f t="shared" si="5"/>
        <v>-53530.889999999665</v>
      </c>
      <c r="Y16" s="203">
        <f t="shared" si="6"/>
        <v>2614178</v>
      </c>
      <c r="Z16" s="204">
        <f t="shared" si="7"/>
        <v>1084231.1099999994</v>
      </c>
      <c r="AA16" s="205">
        <f t="shared" si="8"/>
        <v>1084231.1099999994</v>
      </c>
      <c r="AB16" s="295">
        <f t="shared" si="9"/>
        <v>2.3027478296650462E-2</v>
      </c>
    </row>
    <row r="17" spans="2:28" ht="20.25" customHeight="1" thickBot="1" x14ac:dyDescent="0.3">
      <c r="B17" s="88" t="s">
        <v>57</v>
      </c>
      <c r="C17" s="106" t="s">
        <v>232</v>
      </c>
      <c r="D17" s="149">
        <v>179338203</v>
      </c>
      <c r="E17" s="150">
        <v>29361797</v>
      </c>
      <c r="F17" s="151">
        <v>11300000</v>
      </c>
      <c r="G17" s="152">
        <v>220000000</v>
      </c>
      <c r="H17" s="113"/>
      <c r="I17" s="769">
        <v>0</v>
      </c>
      <c r="J17" s="770">
        <v>35964869</v>
      </c>
      <c r="K17" s="771">
        <v>13900000</v>
      </c>
      <c r="L17" s="772">
        <v>49864869</v>
      </c>
      <c r="N17" s="769">
        <f t="shared" si="0"/>
        <v>179338203</v>
      </c>
      <c r="O17" s="770">
        <f t="shared" si="1"/>
        <v>65326666</v>
      </c>
      <c r="P17" s="771">
        <f t="shared" si="2"/>
        <v>25200000</v>
      </c>
      <c r="Q17" s="772">
        <f t="shared" si="3"/>
        <v>269864869</v>
      </c>
      <c r="S17" s="263">
        <v>175482205</v>
      </c>
      <c r="T17" s="264">
        <v>88632895.390000001</v>
      </c>
      <c r="U17" s="265">
        <v>26104840</v>
      </c>
      <c r="V17" s="266">
        <f t="shared" si="4"/>
        <v>290219940.38999999</v>
      </c>
      <c r="X17" s="206">
        <f t="shared" si="5"/>
        <v>23306229.390000001</v>
      </c>
      <c r="Y17" s="207">
        <f t="shared" si="6"/>
        <v>904840</v>
      </c>
      <c r="Z17" s="208">
        <f t="shared" si="7"/>
        <v>20355071.389999986</v>
      </c>
      <c r="AA17" s="209">
        <f t="shared" si="8"/>
        <v>20355071.389999986</v>
      </c>
      <c r="AB17" s="296">
        <f t="shared" si="9"/>
        <v>7.013670860329814E-2</v>
      </c>
    </row>
    <row r="18" spans="2:28" ht="20.25" customHeight="1" x14ac:dyDescent="0.25">
      <c r="B18" s="88" t="s">
        <v>60</v>
      </c>
      <c r="C18" s="93" t="s">
        <v>60</v>
      </c>
      <c r="D18" s="137">
        <v>26564694</v>
      </c>
      <c r="E18" s="138">
        <v>47826306</v>
      </c>
      <c r="F18" s="139">
        <v>65609000</v>
      </c>
      <c r="G18" s="140">
        <v>140000000</v>
      </c>
      <c r="H18" s="113"/>
      <c r="I18" s="757">
        <v>0</v>
      </c>
      <c r="J18" s="758">
        <v>0</v>
      </c>
      <c r="K18" s="759">
        <v>0</v>
      </c>
      <c r="L18" s="760">
        <v>0</v>
      </c>
      <c r="N18" s="757">
        <f t="shared" si="0"/>
        <v>26564694</v>
      </c>
      <c r="O18" s="758">
        <f t="shared" si="1"/>
        <v>47826306</v>
      </c>
      <c r="P18" s="759">
        <f t="shared" si="2"/>
        <v>65609000</v>
      </c>
      <c r="Q18" s="760">
        <f t="shared" si="3"/>
        <v>140000000</v>
      </c>
      <c r="S18" s="251">
        <v>27073847</v>
      </c>
      <c r="T18" s="252">
        <v>42713850.149999999</v>
      </c>
      <c r="U18" s="253">
        <v>40108777.620000005</v>
      </c>
      <c r="V18" s="254">
        <f t="shared" si="4"/>
        <v>109896474.77000001</v>
      </c>
      <c r="X18" s="194">
        <f t="shared" si="5"/>
        <v>-5112455.8500000015</v>
      </c>
      <c r="Y18" s="195">
        <f t="shared" si="6"/>
        <v>-25500222.379999995</v>
      </c>
      <c r="Z18" s="196">
        <f t="shared" si="7"/>
        <v>-30103525.229999989</v>
      </c>
      <c r="AA18" s="197">
        <f t="shared" si="8"/>
        <v>-30103525.229999989</v>
      </c>
      <c r="AB18" s="292">
        <f t="shared" si="9"/>
        <v>-0.27392621367521586</v>
      </c>
    </row>
    <row r="19" spans="2:28" ht="20.25" customHeight="1" thickBot="1" x14ac:dyDescent="0.3">
      <c r="B19" s="90"/>
      <c r="C19" s="89" t="s">
        <v>61</v>
      </c>
      <c r="D19" s="145">
        <v>2338822</v>
      </c>
      <c r="E19" s="146">
        <v>1238178</v>
      </c>
      <c r="F19" s="147">
        <v>1423000</v>
      </c>
      <c r="G19" s="148">
        <v>5000000</v>
      </c>
      <c r="H19" s="113"/>
      <c r="I19" s="765">
        <v>0</v>
      </c>
      <c r="J19" s="766">
        <v>0</v>
      </c>
      <c r="K19" s="767">
        <v>92200</v>
      </c>
      <c r="L19" s="768">
        <v>92200</v>
      </c>
      <c r="N19" s="765">
        <f t="shared" si="0"/>
        <v>2338822</v>
      </c>
      <c r="O19" s="766">
        <f t="shared" si="1"/>
        <v>1238178</v>
      </c>
      <c r="P19" s="767">
        <f t="shared" si="2"/>
        <v>1515200</v>
      </c>
      <c r="Q19" s="768">
        <f t="shared" si="3"/>
        <v>5092200</v>
      </c>
      <c r="S19" s="259">
        <v>1588989</v>
      </c>
      <c r="T19" s="260">
        <v>1009183.06</v>
      </c>
      <c r="U19" s="261">
        <v>1596236</v>
      </c>
      <c r="V19" s="262">
        <f t="shared" si="4"/>
        <v>4194408.0600000005</v>
      </c>
      <c r="X19" s="202">
        <f t="shared" si="5"/>
        <v>-228994.93999999994</v>
      </c>
      <c r="Y19" s="203">
        <f t="shared" si="6"/>
        <v>81036</v>
      </c>
      <c r="Z19" s="204">
        <f t="shared" si="7"/>
        <v>-897791.93999999948</v>
      </c>
      <c r="AA19" s="205">
        <f t="shared" si="8"/>
        <v>-897791.93999999948</v>
      </c>
      <c r="AB19" s="295">
        <f t="shared" si="9"/>
        <v>-0.21404496824278926</v>
      </c>
    </row>
    <row r="20" spans="2:28" ht="20.25" customHeight="1" x14ac:dyDescent="0.25">
      <c r="B20" s="88" t="s">
        <v>62</v>
      </c>
      <c r="C20" s="93" t="s">
        <v>231</v>
      </c>
      <c r="D20" s="153">
        <v>4885083</v>
      </c>
      <c r="E20" s="154">
        <v>14483808</v>
      </c>
      <c r="F20" s="155">
        <v>180631109</v>
      </c>
      <c r="G20" s="156">
        <v>200000000</v>
      </c>
      <c r="H20" s="113"/>
      <c r="I20" s="773">
        <v>0</v>
      </c>
      <c r="J20" s="774">
        <v>0</v>
      </c>
      <c r="K20" s="775">
        <v>0</v>
      </c>
      <c r="L20" s="776">
        <v>0</v>
      </c>
      <c r="N20" s="773">
        <f t="shared" si="0"/>
        <v>4885083</v>
      </c>
      <c r="O20" s="774">
        <f t="shared" si="1"/>
        <v>14483808</v>
      </c>
      <c r="P20" s="775">
        <f t="shared" si="2"/>
        <v>180631109</v>
      </c>
      <c r="Q20" s="776">
        <f t="shared" si="3"/>
        <v>200000000</v>
      </c>
      <c r="S20" s="267">
        <v>2367392</v>
      </c>
      <c r="T20" s="268">
        <v>5424478.9500000002</v>
      </c>
      <c r="U20" s="269">
        <v>145750091.24000001</v>
      </c>
      <c r="V20" s="270">
        <f t="shared" si="4"/>
        <v>153541962.19</v>
      </c>
      <c r="X20" s="210">
        <f t="shared" si="5"/>
        <v>-9059329.0500000007</v>
      </c>
      <c r="Y20" s="211">
        <f t="shared" si="6"/>
        <v>-34881017.75999999</v>
      </c>
      <c r="Z20" s="212">
        <f t="shared" si="7"/>
        <v>-46458037.810000002</v>
      </c>
      <c r="AA20" s="213">
        <f t="shared" si="8"/>
        <v>-46458037.810000002</v>
      </c>
      <c r="AB20" s="292">
        <f t="shared" si="9"/>
        <v>-0.3025755119145257</v>
      </c>
    </row>
    <row r="21" spans="2:28" ht="20.25" customHeight="1" x14ac:dyDescent="0.25">
      <c r="B21" s="90"/>
      <c r="C21" s="105" t="s">
        <v>51</v>
      </c>
      <c r="D21" s="157">
        <v>5685805</v>
      </c>
      <c r="E21" s="158">
        <v>30105719</v>
      </c>
      <c r="F21" s="159">
        <v>14208476</v>
      </c>
      <c r="G21" s="144">
        <v>50000000</v>
      </c>
      <c r="H21" s="113"/>
      <c r="I21" s="777">
        <v>0</v>
      </c>
      <c r="J21" s="778">
        <v>0</v>
      </c>
      <c r="K21" s="779">
        <v>60000000</v>
      </c>
      <c r="L21" s="764">
        <v>60000000</v>
      </c>
      <c r="N21" s="777">
        <f t="shared" si="0"/>
        <v>5685805</v>
      </c>
      <c r="O21" s="778">
        <f t="shared" si="1"/>
        <v>30105719</v>
      </c>
      <c r="P21" s="779">
        <f t="shared" si="2"/>
        <v>74208476</v>
      </c>
      <c r="Q21" s="764">
        <f t="shared" si="3"/>
        <v>110000000</v>
      </c>
      <c r="S21" s="271">
        <v>4004970.06</v>
      </c>
      <c r="T21" s="272">
        <v>23902347.649999999</v>
      </c>
      <c r="U21" s="273">
        <v>62787364</v>
      </c>
      <c r="V21" s="258">
        <f t="shared" si="4"/>
        <v>90694681.709999993</v>
      </c>
      <c r="X21" s="214">
        <f t="shared" si="5"/>
        <v>-6203371.3500000015</v>
      </c>
      <c r="Y21" s="215">
        <f t="shared" si="6"/>
        <v>-11421112</v>
      </c>
      <c r="Z21" s="216">
        <f t="shared" si="7"/>
        <v>-19305318.290000007</v>
      </c>
      <c r="AA21" s="201">
        <f t="shared" si="8"/>
        <v>-19305318.290000007</v>
      </c>
      <c r="AB21" s="297">
        <f t="shared" si="9"/>
        <v>-0.21286053301040916</v>
      </c>
    </row>
    <row r="22" spans="2:28" ht="20.25" customHeight="1" x14ac:dyDescent="0.25">
      <c r="B22" s="90"/>
      <c r="C22" s="92" t="s">
        <v>230</v>
      </c>
      <c r="D22" s="141">
        <v>6475521</v>
      </c>
      <c r="E22" s="142">
        <v>12089165</v>
      </c>
      <c r="F22" s="143">
        <v>221435313.78</v>
      </c>
      <c r="G22" s="144">
        <v>239999999.78</v>
      </c>
      <c r="H22" s="113"/>
      <c r="I22" s="761">
        <v>0</v>
      </c>
      <c r="J22" s="762">
        <v>0</v>
      </c>
      <c r="K22" s="763">
        <v>446075755</v>
      </c>
      <c r="L22" s="764">
        <v>446075755</v>
      </c>
      <c r="N22" s="761">
        <f t="shared" si="0"/>
        <v>6475521</v>
      </c>
      <c r="O22" s="762">
        <f t="shared" si="1"/>
        <v>12089165</v>
      </c>
      <c r="P22" s="763">
        <f t="shared" si="2"/>
        <v>667511068.77999997</v>
      </c>
      <c r="Q22" s="764">
        <f t="shared" si="3"/>
        <v>686075754.77999997</v>
      </c>
      <c r="S22" s="255">
        <v>2945256</v>
      </c>
      <c r="T22" s="256">
        <v>12777749.870000001</v>
      </c>
      <c r="U22" s="257">
        <v>622648714.65999997</v>
      </c>
      <c r="V22" s="258">
        <f t="shared" si="4"/>
        <v>638371720.52999997</v>
      </c>
      <c r="X22" s="198">
        <f t="shared" si="5"/>
        <v>688584.87000000104</v>
      </c>
      <c r="Y22" s="199">
        <f t="shared" si="6"/>
        <v>-44862354.120000005</v>
      </c>
      <c r="Z22" s="200">
        <f t="shared" si="7"/>
        <v>-47704034.25</v>
      </c>
      <c r="AA22" s="201">
        <f t="shared" si="8"/>
        <v>-47704034.25</v>
      </c>
      <c r="AB22" s="293">
        <f t="shared" si="9"/>
        <v>-7.4727674669539459E-2</v>
      </c>
    </row>
    <row r="23" spans="2:28" ht="20.25" customHeight="1" x14ac:dyDescent="0.25">
      <c r="B23" s="90"/>
      <c r="C23" s="89" t="s">
        <v>229</v>
      </c>
      <c r="D23" s="145">
        <v>5617219</v>
      </c>
      <c r="E23" s="146">
        <v>6880361</v>
      </c>
      <c r="F23" s="147">
        <v>2502420</v>
      </c>
      <c r="G23" s="144">
        <v>15000000</v>
      </c>
      <c r="H23" s="113"/>
      <c r="I23" s="765">
        <v>0</v>
      </c>
      <c r="J23" s="766">
        <v>0</v>
      </c>
      <c r="K23" s="767">
        <v>0</v>
      </c>
      <c r="L23" s="764">
        <v>0</v>
      </c>
      <c r="N23" s="765">
        <f t="shared" si="0"/>
        <v>5617219</v>
      </c>
      <c r="O23" s="766">
        <f t="shared" si="1"/>
        <v>6880361</v>
      </c>
      <c r="P23" s="767">
        <f t="shared" si="2"/>
        <v>2502420</v>
      </c>
      <c r="Q23" s="764">
        <f t="shared" si="3"/>
        <v>15000000</v>
      </c>
      <c r="S23" s="259">
        <v>3213395.25</v>
      </c>
      <c r="T23" s="260">
        <v>3746080.58</v>
      </c>
      <c r="U23" s="261">
        <v>1384025</v>
      </c>
      <c r="V23" s="258">
        <f t="shared" si="4"/>
        <v>8343500.8300000001</v>
      </c>
      <c r="X23" s="202">
        <f t="shared" si="5"/>
        <v>-3134280.42</v>
      </c>
      <c r="Y23" s="203">
        <f t="shared" si="6"/>
        <v>-1118395</v>
      </c>
      <c r="Z23" s="204">
        <f t="shared" si="7"/>
        <v>-6656499.1699999999</v>
      </c>
      <c r="AA23" s="201">
        <f t="shared" si="8"/>
        <v>-6656499.1699999999</v>
      </c>
      <c r="AB23" s="295">
        <f t="shared" si="9"/>
        <v>-0.79780649701211814</v>
      </c>
    </row>
    <row r="24" spans="2:28" ht="20.25" customHeight="1" thickBot="1" x14ac:dyDescent="0.3">
      <c r="B24" s="90"/>
      <c r="C24" s="89" t="s">
        <v>228</v>
      </c>
      <c r="D24" s="145">
        <v>5837112</v>
      </c>
      <c r="E24" s="146">
        <v>2543204</v>
      </c>
      <c r="F24" s="147">
        <v>4619684</v>
      </c>
      <c r="G24" s="148">
        <v>13000000</v>
      </c>
      <c r="H24" s="113"/>
      <c r="I24" s="765">
        <v>0</v>
      </c>
      <c r="J24" s="766">
        <v>0</v>
      </c>
      <c r="K24" s="767">
        <v>0</v>
      </c>
      <c r="L24" s="768">
        <v>0</v>
      </c>
      <c r="N24" s="765">
        <f t="shared" si="0"/>
        <v>5837112</v>
      </c>
      <c r="O24" s="766">
        <f t="shared" si="1"/>
        <v>2543204</v>
      </c>
      <c r="P24" s="767">
        <f t="shared" si="2"/>
        <v>4619684</v>
      </c>
      <c r="Q24" s="768">
        <f t="shared" si="3"/>
        <v>13000000</v>
      </c>
      <c r="S24" s="259">
        <v>3844648</v>
      </c>
      <c r="T24" s="260">
        <v>5643532.1600000001</v>
      </c>
      <c r="U24" s="261">
        <v>4162049</v>
      </c>
      <c r="V24" s="262">
        <f t="shared" si="4"/>
        <v>13650229.16</v>
      </c>
      <c r="X24" s="202">
        <f t="shared" si="5"/>
        <v>3100328.16</v>
      </c>
      <c r="Y24" s="203">
        <f t="shared" si="6"/>
        <v>-457635</v>
      </c>
      <c r="Z24" s="204">
        <f t="shared" si="7"/>
        <v>650229.16000000015</v>
      </c>
      <c r="AA24" s="205">
        <f t="shared" si="8"/>
        <v>650229.16000000015</v>
      </c>
      <c r="AB24" s="295">
        <f t="shared" si="9"/>
        <v>4.7635036187187361E-2</v>
      </c>
    </row>
    <row r="25" spans="2:28" ht="20.25" customHeight="1" x14ac:dyDescent="0.25">
      <c r="B25" s="88" t="s">
        <v>227</v>
      </c>
      <c r="C25" s="93" t="s">
        <v>226</v>
      </c>
      <c r="D25" s="153">
        <v>12637980</v>
      </c>
      <c r="E25" s="154">
        <v>9676928</v>
      </c>
      <c r="F25" s="155">
        <v>7685092</v>
      </c>
      <c r="G25" s="156">
        <v>30000000</v>
      </c>
      <c r="H25" s="113"/>
      <c r="I25" s="773">
        <v>0</v>
      </c>
      <c r="J25" s="774">
        <v>0</v>
      </c>
      <c r="K25" s="775">
        <v>22000000</v>
      </c>
      <c r="L25" s="776">
        <v>22000000</v>
      </c>
      <c r="N25" s="773">
        <f t="shared" si="0"/>
        <v>12637980</v>
      </c>
      <c r="O25" s="774">
        <f t="shared" si="1"/>
        <v>9676928</v>
      </c>
      <c r="P25" s="775">
        <f t="shared" si="2"/>
        <v>29685092</v>
      </c>
      <c r="Q25" s="776">
        <f t="shared" si="3"/>
        <v>52000000</v>
      </c>
      <c r="S25" s="267">
        <v>8732797</v>
      </c>
      <c r="T25" s="268">
        <v>6114703.5600000005</v>
      </c>
      <c r="U25" s="269">
        <v>17508672.600000001</v>
      </c>
      <c r="V25" s="270">
        <f t="shared" si="4"/>
        <v>32356173.160000004</v>
      </c>
      <c r="X25" s="210">
        <f t="shared" si="5"/>
        <v>-3562224.4399999995</v>
      </c>
      <c r="Y25" s="211">
        <f t="shared" si="6"/>
        <v>-12176419.399999999</v>
      </c>
      <c r="Z25" s="212">
        <f t="shared" si="7"/>
        <v>-19643826.839999996</v>
      </c>
      <c r="AA25" s="213">
        <f t="shared" si="8"/>
        <v>-19643826.839999996</v>
      </c>
      <c r="AB25" s="292">
        <f t="shared" si="9"/>
        <v>-0.60711218050608284</v>
      </c>
    </row>
    <row r="26" spans="2:28" ht="20.25" customHeight="1" x14ac:dyDescent="0.25">
      <c r="B26" s="90" t="s">
        <v>225</v>
      </c>
      <c r="C26" s="92" t="s">
        <v>224</v>
      </c>
      <c r="D26" s="141">
        <v>12145452</v>
      </c>
      <c r="E26" s="142">
        <v>4435217</v>
      </c>
      <c r="F26" s="143">
        <v>7419331</v>
      </c>
      <c r="G26" s="144">
        <v>24000000</v>
      </c>
      <c r="H26" s="113"/>
      <c r="I26" s="761">
        <v>0</v>
      </c>
      <c r="J26" s="762">
        <v>2060920</v>
      </c>
      <c r="K26" s="763">
        <v>1000000</v>
      </c>
      <c r="L26" s="764">
        <v>3060920</v>
      </c>
      <c r="N26" s="761">
        <f t="shared" si="0"/>
        <v>12145452</v>
      </c>
      <c r="O26" s="762">
        <f t="shared" si="1"/>
        <v>6496137</v>
      </c>
      <c r="P26" s="763">
        <f t="shared" si="2"/>
        <v>8419331</v>
      </c>
      <c r="Q26" s="764">
        <f t="shared" si="3"/>
        <v>27060920</v>
      </c>
      <c r="S26" s="255">
        <v>10901581</v>
      </c>
      <c r="T26" s="256">
        <v>7812102</v>
      </c>
      <c r="U26" s="257">
        <v>7639888</v>
      </c>
      <c r="V26" s="258">
        <f t="shared" si="4"/>
        <v>26353571</v>
      </c>
      <c r="X26" s="198">
        <f t="shared" si="5"/>
        <v>1315965</v>
      </c>
      <c r="Y26" s="199">
        <f t="shared" si="6"/>
        <v>-779443</v>
      </c>
      <c r="Z26" s="200">
        <f t="shared" si="7"/>
        <v>-707349</v>
      </c>
      <c r="AA26" s="201">
        <f t="shared" si="8"/>
        <v>-707349</v>
      </c>
      <c r="AB26" s="293">
        <f t="shared" si="9"/>
        <v>-2.6840726822182845E-2</v>
      </c>
    </row>
    <row r="27" spans="2:28" ht="20.25" customHeight="1" x14ac:dyDescent="0.25">
      <c r="B27" s="90" t="s">
        <v>223</v>
      </c>
      <c r="C27" s="92" t="s">
        <v>222</v>
      </c>
      <c r="D27" s="141">
        <v>3245125</v>
      </c>
      <c r="E27" s="142">
        <v>4762965</v>
      </c>
      <c r="F27" s="143">
        <v>26991910</v>
      </c>
      <c r="G27" s="144">
        <v>35000000</v>
      </c>
      <c r="H27" s="113"/>
      <c r="I27" s="761">
        <v>0</v>
      </c>
      <c r="J27" s="762">
        <v>0</v>
      </c>
      <c r="K27" s="763">
        <v>0</v>
      </c>
      <c r="L27" s="764">
        <v>0</v>
      </c>
      <c r="N27" s="761">
        <f t="shared" si="0"/>
        <v>3245125</v>
      </c>
      <c r="O27" s="762">
        <f t="shared" si="1"/>
        <v>4762965</v>
      </c>
      <c r="P27" s="763">
        <f t="shared" si="2"/>
        <v>26991910</v>
      </c>
      <c r="Q27" s="764">
        <f t="shared" si="3"/>
        <v>35000000</v>
      </c>
      <c r="S27" s="255">
        <v>2275879</v>
      </c>
      <c r="T27" s="256">
        <v>3923658.27</v>
      </c>
      <c r="U27" s="257">
        <v>21286647.399999999</v>
      </c>
      <c r="V27" s="258">
        <f t="shared" si="4"/>
        <v>27486184.669999998</v>
      </c>
      <c r="X27" s="198">
        <f t="shared" si="5"/>
        <v>-839306.73</v>
      </c>
      <c r="Y27" s="199">
        <f t="shared" si="6"/>
        <v>-5705262.6000000015</v>
      </c>
      <c r="Z27" s="200">
        <f t="shared" si="7"/>
        <v>-7513815.3300000019</v>
      </c>
      <c r="AA27" s="201">
        <f t="shared" si="8"/>
        <v>-7513815.3300000019</v>
      </c>
      <c r="AB27" s="293">
        <f t="shared" si="9"/>
        <v>-0.27336698127481518</v>
      </c>
    </row>
    <row r="28" spans="2:28" ht="20.25" customHeight="1" x14ac:dyDescent="0.25">
      <c r="B28" s="90"/>
      <c r="C28" s="92" t="s">
        <v>221</v>
      </c>
      <c r="D28" s="141">
        <v>78489513</v>
      </c>
      <c r="E28" s="142">
        <v>16136255</v>
      </c>
      <c r="F28" s="143">
        <v>11374232</v>
      </c>
      <c r="G28" s="144">
        <v>106000000</v>
      </c>
      <c r="H28" s="113"/>
      <c r="I28" s="761">
        <v>33477674.140000001</v>
      </c>
      <c r="J28" s="762">
        <v>10000000</v>
      </c>
      <c r="K28" s="763">
        <v>0</v>
      </c>
      <c r="L28" s="764">
        <v>43477674.140000001</v>
      </c>
      <c r="N28" s="761">
        <f t="shared" si="0"/>
        <v>111967187.14</v>
      </c>
      <c r="O28" s="762">
        <f t="shared" si="1"/>
        <v>26136255</v>
      </c>
      <c r="P28" s="763">
        <f t="shared" si="2"/>
        <v>11374232</v>
      </c>
      <c r="Q28" s="764">
        <f t="shared" si="3"/>
        <v>149477674.13999999</v>
      </c>
      <c r="S28" s="255">
        <v>80684144.140000001</v>
      </c>
      <c r="T28" s="256">
        <v>22696534</v>
      </c>
      <c r="U28" s="257">
        <v>5393936</v>
      </c>
      <c r="V28" s="258">
        <f t="shared" si="4"/>
        <v>108774614.14</v>
      </c>
      <c r="X28" s="198">
        <f t="shared" si="5"/>
        <v>-3439721</v>
      </c>
      <c r="Y28" s="199">
        <f t="shared" si="6"/>
        <v>-5980296</v>
      </c>
      <c r="Z28" s="200">
        <f t="shared" si="7"/>
        <v>-40703059.999999985</v>
      </c>
      <c r="AA28" s="201">
        <f t="shared" si="8"/>
        <v>-40703059.999999985</v>
      </c>
      <c r="AB28" s="293">
        <f t="shared" si="9"/>
        <v>-0.37419631705254774</v>
      </c>
    </row>
    <row r="29" spans="2:28" ht="20.25" customHeight="1" thickBot="1" x14ac:dyDescent="0.3">
      <c r="B29" s="90"/>
      <c r="C29" s="89" t="s">
        <v>220</v>
      </c>
      <c r="D29" s="145">
        <v>888355</v>
      </c>
      <c r="E29" s="146">
        <v>700000</v>
      </c>
      <c r="F29" s="147">
        <v>411645</v>
      </c>
      <c r="G29" s="148">
        <v>2000000</v>
      </c>
      <c r="H29" s="113"/>
      <c r="I29" s="765">
        <v>0</v>
      </c>
      <c r="J29" s="766">
        <v>0</v>
      </c>
      <c r="K29" s="767">
        <v>0</v>
      </c>
      <c r="L29" s="768">
        <v>0</v>
      </c>
      <c r="N29" s="765">
        <f t="shared" si="0"/>
        <v>888355</v>
      </c>
      <c r="O29" s="766">
        <f t="shared" si="1"/>
        <v>700000</v>
      </c>
      <c r="P29" s="767">
        <f t="shared" si="2"/>
        <v>411645</v>
      </c>
      <c r="Q29" s="768">
        <f t="shared" si="3"/>
        <v>2000000</v>
      </c>
      <c r="S29" s="259">
        <v>568852</v>
      </c>
      <c r="T29" s="260">
        <v>772041</v>
      </c>
      <c r="U29" s="261">
        <v>143288</v>
      </c>
      <c r="V29" s="262">
        <f t="shared" si="4"/>
        <v>1484181</v>
      </c>
      <c r="X29" s="202">
        <f t="shared" si="5"/>
        <v>72041</v>
      </c>
      <c r="Y29" s="203">
        <f t="shared" si="6"/>
        <v>-268357</v>
      </c>
      <c r="Z29" s="204">
        <f t="shared" si="7"/>
        <v>-515819</v>
      </c>
      <c r="AA29" s="205">
        <f t="shared" si="8"/>
        <v>-515819</v>
      </c>
      <c r="AB29" s="295">
        <f t="shared" si="9"/>
        <v>-0.34754453803141261</v>
      </c>
    </row>
    <row r="30" spans="2:28" ht="20.25" customHeight="1" x14ac:dyDescent="0.25">
      <c r="B30" s="88" t="s">
        <v>219</v>
      </c>
      <c r="C30" s="93" t="s">
        <v>218</v>
      </c>
      <c r="D30" s="153">
        <v>10482271</v>
      </c>
      <c r="E30" s="154">
        <v>48039878</v>
      </c>
      <c r="F30" s="163">
        <v>8577851</v>
      </c>
      <c r="G30" s="164">
        <v>67100000</v>
      </c>
      <c r="H30" s="113"/>
      <c r="I30" s="773">
        <v>5855120</v>
      </c>
      <c r="J30" s="774">
        <v>46162421</v>
      </c>
      <c r="K30" s="780">
        <v>8973625</v>
      </c>
      <c r="L30" s="781">
        <v>60991166</v>
      </c>
      <c r="N30" s="773">
        <f t="shared" si="0"/>
        <v>16337391</v>
      </c>
      <c r="O30" s="774">
        <f t="shared" si="1"/>
        <v>94202299</v>
      </c>
      <c r="P30" s="780">
        <f t="shared" si="2"/>
        <v>17551476</v>
      </c>
      <c r="Q30" s="781">
        <f t="shared" si="3"/>
        <v>128091166</v>
      </c>
      <c r="S30" s="267">
        <v>15821994</v>
      </c>
      <c r="T30" s="268">
        <v>124309462</v>
      </c>
      <c r="U30" s="277">
        <v>17850655</v>
      </c>
      <c r="V30" s="278">
        <f t="shared" si="4"/>
        <v>157982111</v>
      </c>
      <c r="X30" s="210">
        <f t="shared" si="5"/>
        <v>30107163</v>
      </c>
      <c r="Y30" s="211">
        <f t="shared" si="6"/>
        <v>299179</v>
      </c>
      <c r="Z30" s="220">
        <f t="shared" si="7"/>
        <v>29890945</v>
      </c>
      <c r="AA30" s="221">
        <f t="shared" si="8"/>
        <v>29890945</v>
      </c>
      <c r="AB30" s="292">
        <f t="shared" si="9"/>
        <v>0.18920461823680784</v>
      </c>
    </row>
    <row r="31" spans="2:28" ht="20.25" customHeight="1" x14ac:dyDescent="0.25">
      <c r="B31" s="90" t="s">
        <v>217</v>
      </c>
      <c r="C31" s="92" t="s">
        <v>216</v>
      </c>
      <c r="D31" s="141">
        <v>951726</v>
      </c>
      <c r="E31" s="142">
        <v>6163252</v>
      </c>
      <c r="F31" s="171">
        <v>2885022</v>
      </c>
      <c r="G31" s="172">
        <v>10000000</v>
      </c>
      <c r="H31" s="113"/>
      <c r="I31" s="761">
        <v>41800</v>
      </c>
      <c r="J31" s="762">
        <v>28151499</v>
      </c>
      <c r="K31" s="782">
        <v>1650200</v>
      </c>
      <c r="L31" s="783">
        <v>29843499</v>
      </c>
      <c r="N31" s="761">
        <f t="shared" si="0"/>
        <v>993526</v>
      </c>
      <c r="O31" s="762">
        <f t="shared" si="1"/>
        <v>34314751</v>
      </c>
      <c r="P31" s="782">
        <f t="shared" si="2"/>
        <v>4535222</v>
      </c>
      <c r="Q31" s="783">
        <f t="shared" si="3"/>
        <v>39843499</v>
      </c>
      <c r="S31" s="255">
        <v>1311085</v>
      </c>
      <c r="T31" s="256">
        <v>35916565</v>
      </c>
      <c r="U31" s="286">
        <v>6885172</v>
      </c>
      <c r="V31" s="282">
        <f t="shared" si="4"/>
        <v>44112822</v>
      </c>
      <c r="X31" s="198">
        <f t="shared" si="5"/>
        <v>1601814</v>
      </c>
      <c r="Y31" s="199">
        <f t="shared" si="6"/>
        <v>2349950</v>
      </c>
      <c r="Z31" s="229">
        <f t="shared" si="7"/>
        <v>4269323</v>
      </c>
      <c r="AA31" s="225">
        <f t="shared" si="8"/>
        <v>4269323</v>
      </c>
      <c r="AB31" s="293">
        <f t="shared" si="9"/>
        <v>9.6781906176848079E-2</v>
      </c>
    </row>
    <row r="32" spans="2:28" ht="20.25" customHeight="1" x14ac:dyDescent="0.25">
      <c r="B32" s="90"/>
      <c r="C32" s="92" t="s">
        <v>215</v>
      </c>
      <c r="D32" s="141">
        <v>1739424</v>
      </c>
      <c r="E32" s="142">
        <v>5029562</v>
      </c>
      <c r="F32" s="171">
        <v>3131014</v>
      </c>
      <c r="G32" s="172">
        <v>9900000</v>
      </c>
      <c r="H32" s="113"/>
      <c r="I32" s="761">
        <v>59965</v>
      </c>
      <c r="J32" s="762">
        <v>2028094</v>
      </c>
      <c r="K32" s="782">
        <v>1820900</v>
      </c>
      <c r="L32" s="783">
        <v>3908959</v>
      </c>
      <c r="N32" s="761">
        <f t="shared" si="0"/>
        <v>1799389</v>
      </c>
      <c r="O32" s="762">
        <f t="shared" si="1"/>
        <v>7057656</v>
      </c>
      <c r="P32" s="782">
        <f t="shared" si="2"/>
        <v>4951914</v>
      </c>
      <c r="Q32" s="783">
        <f t="shared" si="3"/>
        <v>13808959</v>
      </c>
      <c r="S32" s="255">
        <v>1646483</v>
      </c>
      <c r="T32" s="256">
        <v>6489117.8600000003</v>
      </c>
      <c r="U32" s="286">
        <v>3739649</v>
      </c>
      <c r="V32" s="282">
        <f t="shared" si="4"/>
        <v>11875249.859999999</v>
      </c>
      <c r="X32" s="198">
        <f t="shared" si="5"/>
        <v>-568538.13999999966</v>
      </c>
      <c r="Y32" s="199">
        <f t="shared" si="6"/>
        <v>-1212265</v>
      </c>
      <c r="Z32" s="229">
        <f t="shared" si="7"/>
        <v>-1933709.1400000006</v>
      </c>
      <c r="AA32" s="225">
        <f t="shared" si="8"/>
        <v>-1933709.1400000006</v>
      </c>
      <c r="AB32" s="293">
        <f t="shared" si="9"/>
        <v>-0.16283523823051591</v>
      </c>
    </row>
    <row r="33" spans="1:28" ht="20.25" customHeight="1" x14ac:dyDescent="0.25">
      <c r="B33" s="90"/>
      <c r="C33" s="92" t="s">
        <v>214</v>
      </c>
      <c r="D33" s="141">
        <v>6398948</v>
      </c>
      <c r="E33" s="142">
        <v>11151052</v>
      </c>
      <c r="F33" s="171">
        <v>650000</v>
      </c>
      <c r="G33" s="172">
        <v>18200000</v>
      </c>
      <c r="H33" s="113"/>
      <c r="I33" s="761">
        <v>5000000</v>
      </c>
      <c r="J33" s="762">
        <v>1504000</v>
      </c>
      <c r="K33" s="782">
        <v>20000000</v>
      </c>
      <c r="L33" s="783">
        <v>26504000</v>
      </c>
      <c r="N33" s="761">
        <f t="shared" si="0"/>
        <v>11398948</v>
      </c>
      <c r="O33" s="762">
        <f t="shared" si="1"/>
        <v>12655052</v>
      </c>
      <c r="P33" s="782">
        <f t="shared" si="2"/>
        <v>20650000</v>
      </c>
      <c r="Q33" s="783">
        <f t="shared" si="3"/>
        <v>44704000</v>
      </c>
      <c r="S33" s="255">
        <v>9757003</v>
      </c>
      <c r="T33" s="256">
        <v>34605004.350000001</v>
      </c>
      <c r="U33" s="286">
        <v>7773032</v>
      </c>
      <c r="V33" s="282">
        <f t="shared" si="4"/>
        <v>52135039.350000001</v>
      </c>
      <c r="X33" s="198">
        <f t="shared" si="5"/>
        <v>21949952.350000001</v>
      </c>
      <c r="Y33" s="199">
        <f t="shared" si="6"/>
        <v>-12876968</v>
      </c>
      <c r="Z33" s="229">
        <f t="shared" si="7"/>
        <v>7431039.3500000015</v>
      </c>
      <c r="AA33" s="225">
        <f t="shared" si="8"/>
        <v>7431039.3500000015</v>
      </c>
      <c r="AB33" s="293">
        <f t="shared" si="9"/>
        <v>0.1425344536543445</v>
      </c>
    </row>
    <row r="34" spans="1:28" ht="20.25" customHeight="1" x14ac:dyDescent="0.25">
      <c r="B34" s="90"/>
      <c r="C34" s="92" t="s">
        <v>213</v>
      </c>
      <c r="D34" s="141">
        <v>4316967</v>
      </c>
      <c r="E34" s="142">
        <v>2804033</v>
      </c>
      <c r="F34" s="143">
        <v>2079000</v>
      </c>
      <c r="G34" s="144">
        <v>9200000</v>
      </c>
      <c r="H34" s="113"/>
      <c r="I34" s="761">
        <v>0</v>
      </c>
      <c r="J34" s="762">
        <v>1000000</v>
      </c>
      <c r="K34" s="763">
        <v>0</v>
      </c>
      <c r="L34" s="764">
        <v>1000000</v>
      </c>
      <c r="N34" s="761">
        <f t="shared" si="0"/>
        <v>4316967</v>
      </c>
      <c r="O34" s="762">
        <f t="shared" si="1"/>
        <v>3804033</v>
      </c>
      <c r="P34" s="763">
        <f t="shared" si="2"/>
        <v>2079000</v>
      </c>
      <c r="Q34" s="764">
        <f t="shared" si="3"/>
        <v>10200000</v>
      </c>
      <c r="S34" s="255">
        <v>2620119</v>
      </c>
      <c r="T34" s="256">
        <v>3410225.5</v>
      </c>
      <c r="U34" s="257">
        <v>2085183</v>
      </c>
      <c r="V34" s="258">
        <f t="shared" si="4"/>
        <v>8115527.5</v>
      </c>
      <c r="X34" s="198">
        <f t="shared" si="5"/>
        <v>-393807.5</v>
      </c>
      <c r="Y34" s="199">
        <f t="shared" si="6"/>
        <v>6183</v>
      </c>
      <c r="Z34" s="200">
        <f t="shared" si="7"/>
        <v>-2084472.5</v>
      </c>
      <c r="AA34" s="201">
        <f t="shared" si="8"/>
        <v>-2084472.5</v>
      </c>
      <c r="AB34" s="293">
        <f t="shared" si="9"/>
        <v>-0.25684990901700477</v>
      </c>
    </row>
    <row r="35" spans="1:28" ht="20.25" customHeight="1" x14ac:dyDescent="0.25">
      <c r="B35" s="90"/>
      <c r="C35" s="92" t="s">
        <v>212</v>
      </c>
      <c r="D35" s="141">
        <v>800859</v>
      </c>
      <c r="E35" s="142">
        <v>4320609</v>
      </c>
      <c r="F35" s="143">
        <v>5878532</v>
      </c>
      <c r="G35" s="144">
        <v>11000000</v>
      </c>
      <c r="H35" s="113"/>
      <c r="I35" s="761">
        <v>0</v>
      </c>
      <c r="J35" s="762">
        <v>0</v>
      </c>
      <c r="K35" s="763">
        <v>0</v>
      </c>
      <c r="L35" s="764">
        <v>0</v>
      </c>
      <c r="N35" s="761">
        <f t="shared" si="0"/>
        <v>800859</v>
      </c>
      <c r="O35" s="762">
        <f t="shared" si="1"/>
        <v>4320609</v>
      </c>
      <c r="P35" s="763">
        <f t="shared" si="2"/>
        <v>5878532</v>
      </c>
      <c r="Q35" s="764">
        <f t="shared" si="3"/>
        <v>11000000</v>
      </c>
      <c r="S35" s="255">
        <v>558504</v>
      </c>
      <c r="T35" s="256">
        <v>5000263</v>
      </c>
      <c r="U35" s="257">
        <v>5662646</v>
      </c>
      <c r="V35" s="258">
        <f t="shared" si="4"/>
        <v>11221413</v>
      </c>
      <c r="X35" s="198">
        <f t="shared" si="5"/>
        <v>679654</v>
      </c>
      <c r="Y35" s="199">
        <f t="shared" si="6"/>
        <v>-215886</v>
      </c>
      <c r="Z35" s="200">
        <f t="shared" si="7"/>
        <v>221413</v>
      </c>
      <c r="AA35" s="201">
        <f t="shared" si="8"/>
        <v>221413</v>
      </c>
      <c r="AB35" s="293">
        <f t="shared" si="9"/>
        <v>1.973129408925596E-2</v>
      </c>
    </row>
    <row r="36" spans="1:28" ht="20.25" customHeight="1" x14ac:dyDescent="0.25">
      <c r="B36" s="90"/>
      <c r="C36" s="92" t="s">
        <v>211</v>
      </c>
      <c r="D36" s="141">
        <v>3524670</v>
      </c>
      <c r="E36" s="142">
        <v>6575330</v>
      </c>
      <c r="F36" s="143">
        <v>1900000</v>
      </c>
      <c r="G36" s="144">
        <v>12000000</v>
      </c>
      <c r="H36" s="113"/>
      <c r="I36" s="761">
        <v>5349400</v>
      </c>
      <c r="J36" s="762">
        <v>6682167</v>
      </c>
      <c r="K36" s="763">
        <v>3606558</v>
      </c>
      <c r="L36" s="764">
        <v>15638125</v>
      </c>
      <c r="N36" s="761">
        <f t="shared" si="0"/>
        <v>8874070</v>
      </c>
      <c r="O36" s="762">
        <f t="shared" si="1"/>
        <v>13257497</v>
      </c>
      <c r="P36" s="763">
        <f t="shared" si="2"/>
        <v>5506558</v>
      </c>
      <c r="Q36" s="764">
        <f t="shared" si="3"/>
        <v>27638125</v>
      </c>
      <c r="S36" s="255">
        <v>13421405</v>
      </c>
      <c r="T36" s="256">
        <v>9467749.75</v>
      </c>
      <c r="U36" s="257">
        <v>9589542</v>
      </c>
      <c r="V36" s="258">
        <f t="shared" si="4"/>
        <v>32478696.75</v>
      </c>
      <c r="X36" s="198">
        <f t="shared" si="5"/>
        <v>-3789747.25</v>
      </c>
      <c r="Y36" s="199">
        <f t="shared" si="6"/>
        <v>4082984</v>
      </c>
      <c r="Z36" s="200">
        <f t="shared" si="7"/>
        <v>4840571.75</v>
      </c>
      <c r="AA36" s="201">
        <f t="shared" si="8"/>
        <v>4840571.75</v>
      </c>
      <c r="AB36" s="293">
        <f t="shared" si="9"/>
        <v>0.14903836158388961</v>
      </c>
    </row>
    <row r="37" spans="1:28" ht="20.25" customHeight="1" x14ac:dyDescent="0.25">
      <c r="B37" s="90"/>
      <c r="C37" s="92" t="s">
        <v>82</v>
      </c>
      <c r="D37" s="141">
        <v>781849</v>
      </c>
      <c r="E37" s="142">
        <v>1091676</v>
      </c>
      <c r="F37" s="143">
        <v>126475</v>
      </c>
      <c r="G37" s="144">
        <v>2000000</v>
      </c>
      <c r="H37" s="113"/>
      <c r="I37" s="761">
        <v>0</v>
      </c>
      <c r="J37" s="762">
        <v>0</v>
      </c>
      <c r="K37" s="763">
        <v>0</v>
      </c>
      <c r="L37" s="764">
        <v>0</v>
      </c>
      <c r="N37" s="761">
        <f t="shared" si="0"/>
        <v>781849</v>
      </c>
      <c r="O37" s="762">
        <f t="shared" si="1"/>
        <v>1091676</v>
      </c>
      <c r="P37" s="763">
        <f t="shared" si="2"/>
        <v>126475</v>
      </c>
      <c r="Q37" s="764">
        <f t="shared" si="3"/>
        <v>2000000</v>
      </c>
      <c r="S37" s="255">
        <v>732092</v>
      </c>
      <c r="T37" s="256">
        <v>1212591.75</v>
      </c>
      <c r="U37" s="257">
        <v>229713</v>
      </c>
      <c r="V37" s="258">
        <f t="shared" si="4"/>
        <v>2174396.75</v>
      </c>
      <c r="X37" s="198">
        <f t="shared" si="5"/>
        <v>120915.75</v>
      </c>
      <c r="Y37" s="199">
        <f t="shared" si="6"/>
        <v>103238</v>
      </c>
      <c r="Z37" s="200">
        <f t="shared" si="7"/>
        <v>174396.75</v>
      </c>
      <c r="AA37" s="201">
        <f t="shared" si="8"/>
        <v>174396.75</v>
      </c>
      <c r="AB37" s="293">
        <f t="shared" si="9"/>
        <v>8.0204659062335329E-2</v>
      </c>
    </row>
    <row r="38" spans="1:28" ht="20.25" customHeight="1" x14ac:dyDescent="0.25">
      <c r="B38" s="90"/>
      <c r="C38" s="92" t="s">
        <v>83</v>
      </c>
      <c r="D38" s="141">
        <v>942892</v>
      </c>
      <c r="E38" s="142">
        <v>1455104</v>
      </c>
      <c r="F38" s="143">
        <v>602004</v>
      </c>
      <c r="G38" s="144">
        <v>3000000</v>
      </c>
      <c r="H38" s="113"/>
      <c r="I38" s="761">
        <v>0</v>
      </c>
      <c r="J38" s="762">
        <v>0</v>
      </c>
      <c r="K38" s="763">
        <v>0</v>
      </c>
      <c r="L38" s="764">
        <v>0</v>
      </c>
      <c r="N38" s="761">
        <f t="shared" ref="N38:N57" si="10">D38+I38</f>
        <v>942892</v>
      </c>
      <c r="O38" s="762">
        <f t="shared" ref="O38:O57" si="11">E38+J38</f>
        <v>1455104</v>
      </c>
      <c r="P38" s="763">
        <f t="shared" ref="P38:P57" si="12">F38+K38</f>
        <v>602004</v>
      </c>
      <c r="Q38" s="764">
        <f t="shared" ref="Q38:Q57" si="13">G38+L38</f>
        <v>3000000</v>
      </c>
      <c r="S38" s="255">
        <v>860062</v>
      </c>
      <c r="T38" s="256">
        <v>1566791.24</v>
      </c>
      <c r="U38" s="257">
        <v>193701</v>
      </c>
      <c r="V38" s="258">
        <f t="shared" ref="V38:V55" si="14">SUM(S38:U38)</f>
        <v>2620554.2400000002</v>
      </c>
      <c r="X38" s="198">
        <f t="shared" ref="X38:X54" si="15">T38-O38</f>
        <v>111687.23999999999</v>
      </c>
      <c r="Y38" s="199">
        <f t="shared" ref="Y38:Y54" si="16">U38-P38</f>
        <v>-408303</v>
      </c>
      <c r="Z38" s="200">
        <f t="shared" ref="Z38:Z54" si="17">V38-Q38</f>
        <v>-379445.75999999978</v>
      </c>
      <c r="AA38" s="201">
        <f t="shared" si="8"/>
        <v>-379445.75999999978</v>
      </c>
      <c r="AB38" s="293">
        <f t="shared" si="9"/>
        <v>-0.14479599552192429</v>
      </c>
    </row>
    <row r="39" spans="1:28" ht="20.25" customHeight="1" x14ac:dyDescent="0.25">
      <c r="B39" s="90"/>
      <c r="C39" s="92" t="s">
        <v>84</v>
      </c>
      <c r="D39" s="141">
        <v>989587</v>
      </c>
      <c r="E39" s="142">
        <v>1461013</v>
      </c>
      <c r="F39" s="143">
        <v>391200</v>
      </c>
      <c r="G39" s="144">
        <v>2841800</v>
      </c>
      <c r="H39" s="113"/>
      <c r="I39" s="761">
        <v>0</v>
      </c>
      <c r="J39" s="762">
        <v>0</v>
      </c>
      <c r="K39" s="763">
        <v>0</v>
      </c>
      <c r="L39" s="764">
        <v>0</v>
      </c>
      <c r="N39" s="761">
        <f t="shared" si="10"/>
        <v>989587</v>
      </c>
      <c r="O39" s="762">
        <f t="shared" si="11"/>
        <v>1461013</v>
      </c>
      <c r="P39" s="763">
        <f t="shared" si="12"/>
        <v>391200</v>
      </c>
      <c r="Q39" s="764">
        <f t="shared" si="13"/>
        <v>2841800</v>
      </c>
      <c r="S39" s="255">
        <v>620904</v>
      </c>
      <c r="T39" s="256">
        <v>1441530.5</v>
      </c>
      <c r="U39" s="257">
        <v>184411</v>
      </c>
      <c r="V39" s="258">
        <f t="shared" si="14"/>
        <v>2246845.5</v>
      </c>
      <c r="X39" s="198">
        <f t="shared" si="15"/>
        <v>-19482.5</v>
      </c>
      <c r="Y39" s="199">
        <f t="shared" si="16"/>
        <v>-206789</v>
      </c>
      <c r="Z39" s="200">
        <f t="shared" si="17"/>
        <v>-594954.5</v>
      </c>
      <c r="AA39" s="201">
        <f t="shared" si="8"/>
        <v>-594954.5</v>
      </c>
      <c r="AB39" s="293">
        <f t="shared" si="9"/>
        <v>-0.26479546546480387</v>
      </c>
    </row>
    <row r="40" spans="1:28" ht="20.25" customHeight="1" x14ac:dyDescent="0.25">
      <c r="B40" s="90"/>
      <c r="C40" s="92" t="s">
        <v>85</v>
      </c>
      <c r="D40" s="141">
        <v>725464</v>
      </c>
      <c r="E40" s="142">
        <v>992816</v>
      </c>
      <c r="F40" s="143">
        <v>281720</v>
      </c>
      <c r="G40" s="144">
        <v>2000000</v>
      </c>
      <c r="H40" s="113"/>
      <c r="I40" s="761">
        <v>0</v>
      </c>
      <c r="J40" s="762">
        <v>0</v>
      </c>
      <c r="K40" s="763">
        <v>0</v>
      </c>
      <c r="L40" s="764">
        <v>0</v>
      </c>
      <c r="N40" s="761">
        <f t="shared" si="10"/>
        <v>725464</v>
      </c>
      <c r="O40" s="762">
        <f t="shared" si="11"/>
        <v>992816</v>
      </c>
      <c r="P40" s="763">
        <f t="shared" si="12"/>
        <v>281720</v>
      </c>
      <c r="Q40" s="764">
        <f t="shared" si="13"/>
        <v>2000000</v>
      </c>
      <c r="S40" s="255">
        <v>664991</v>
      </c>
      <c r="T40" s="256">
        <v>1376533.4</v>
      </c>
      <c r="U40" s="257">
        <v>305270</v>
      </c>
      <c r="V40" s="258">
        <f t="shared" si="14"/>
        <v>2346794.4</v>
      </c>
      <c r="X40" s="198">
        <f t="shared" si="15"/>
        <v>383717.39999999991</v>
      </c>
      <c r="Y40" s="199">
        <f t="shared" si="16"/>
        <v>23550</v>
      </c>
      <c r="Z40" s="200">
        <f t="shared" si="17"/>
        <v>346794.39999999991</v>
      </c>
      <c r="AA40" s="201">
        <f t="shared" si="8"/>
        <v>346794.39999999991</v>
      </c>
      <c r="AB40" s="293">
        <f t="shared" si="9"/>
        <v>0.14777366095640926</v>
      </c>
    </row>
    <row r="41" spans="1:28" ht="20.25" customHeight="1" thickBot="1" x14ac:dyDescent="0.3">
      <c r="B41" s="90"/>
      <c r="C41" s="92" t="s">
        <v>209</v>
      </c>
      <c r="D41" s="141">
        <v>19991106</v>
      </c>
      <c r="E41" s="142">
        <v>9208894</v>
      </c>
      <c r="F41" s="143">
        <v>54737961</v>
      </c>
      <c r="G41" s="144">
        <v>83937961</v>
      </c>
      <c r="H41" s="113"/>
      <c r="I41" s="761">
        <v>6000000</v>
      </c>
      <c r="J41" s="762">
        <v>0</v>
      </c>
      <c r="K41" s="763">
        <v>90237961</v>
      </c>
      <c r="L41" s="764">
        <v>96237961</v>
      </c>
      <c r="N41" s="761">
        <f t="shared" si="10"/>
        <v>25991106</v>
      </c>
      <c r="O41" s="762">
        <f t="shared" si="11"/>
        <v>9208894</v>
      </c>
      <c r="P41" s="763">
        <f t="shared" si="12"/>
        <v>144975922</v>
      </c>
      <c r="Q41" s="764">
        <f t="shared" si="13"/>
        <v>180175922</v>
      </c>
      <c r="S41" s="255">
        <v>28274345</v>
      </c>
      <c r="T41" s="256">
        <v>9153738.5600000005</v>
      </c>
      <c r="U41" s="257">
        <v>147894722</v>
      </c>
      <c r="V41" s="258">
        <f t="shared" si="14"/>
        <v>185322805.56</v>
      </c>
      <c r="X41" s="198">
        <f t="shared" si="15"/>
        <v>-55155.439999999478</v>
      </c>
      <c r="Y41" s="199">
        <f t="shared" si="16"/>
        <v>2918800</v>
      </c>
      <c r="Z41" s="200">
        <f t="shared" si="17"/>
        <v>5146883.5600000024</v>
      </c>
      <c r="AA41" s="201">
        <f t="shared" si="8"/>
        <v>5146883.5600000024</v>
      </c>
      <c r="AB41" s="293">
        <f t="shared" si="9"/>
        <v>2.7772532066128529E-2</v>
      </c>
    </row>
    <row r="42" spans="1:28" ht="20.25" customHeight="1" x14ac:dyDescent="0.25">
      <c r="B42" s="88" t="s">
        <v>87</v>
      </c>
      <c r="C42" s="93" t="s">
        <v>208</v>
      </c>
      <c r="D42" s="153">
        <v>43130564</v>
      </c>
      <c r="E42" s="154">
        <v>4045948</v>
      </c>
      <c r="F42" s="155">
        <v>9998000</v>
      </c>
      <c r="G42" s="156">
        <v>57174512</v>
      </c>
      <c r="H42" s="113"/>
      <c r="I42" s="773">
        <v>0</v>
      </c>
      <c r="J42" s="774">
        <v>0</v>
      </c>
      <c r="K42" s="775">
        <v>0</v>
      </c>
      <c r="L42" s="776">
        <v>0</v>
      </c>
      <c r="N42" s="773">
        <f t="shared" si="10"/>
        <v>43130564</v>
      </c>
      <c r="O42" s="774">
        <f t="shared" si="11"/>
        <v>4045948</v>
      </c>
      <c r="P42" s="775">
        <f t="shared" si="12"/>
        <v>9998000</v>
      </c>
      <c r="Q42" s="776">
        <f t="shared" si="13"/>
        <v>57174512</v>
      </c>
      <c r="S42" s="267">
        <v>22598145.27</v>
      </c>
      <c r="T42" s="268">
        <v>1276106</v>
      </c>
      <c r="U42" s="269">
        <v>1115243</v>
      </c>
      <c r="V42" s="270">
        <f t="shared" si="14"/>
        <v>24989494.27</v>
      </c>
      <c r="X42" s="210">
        <f t="shared" si="15"/>
        <v>-2769842</v>
      </c>
      <c r="Y42" s="211">
        <f t="shared" si="16"/>
        <v>-8882757</v>
      </c>
      <c r="Z42" s="212">
        <f t="shared" si="17"/>
        <v>-32185017.73</v>
      </c>
      <c r="AA42" s="213">
        <f t="shared" si="8"/>
        <v>-32185017.73</v>
      </c>
      <c r="AB42" s="292">
        <f t="shared" si="9"/>
        <v>-1.2879419400110974</v>
      </c>
    </row>
    <row r="43" spans="1:28" ht="20.25" customHeight="1" x14ac:dyDescent="0.25">
      <c r="B43" s="90"/>
      <c r="C43" s="92" t="s">
        <v>207</v>
      </c>
      <c r="D43" s="141">
        <v>22378176</v>
      </c>
      <c r="E43" s="142">
        <v>2253383</v>
      </c>
      <c r="F43" s="143">
        <v>641206</v>
      </c>
      <c r="G43" s="144">
        <v>25272765</v>
      </c>
      <c r="H43" s="113"/>
      <c r="I43" s="761">
        <v>0</v>
      </c>
      <c r="J43" s="762">
        <v>0</v>
      </c>
      <c r="K43" s="763">
        <v>0</v>
      </c>
      <c r="L43" s="764">
        <v>0</v>
      </c>
      <c r="N43" s="761">
        <f t="shared" si="10"/>
        <v>22378176</v>
      </c>
      <c r="O43" s="762">
        <f t="shared" si="11"/>
        <v>2253383</v>
      </c>
      <c r="P43" s="763">
        <f t="shared" si="12"/>
        <v>641206</v>
      </c>
      <c r="Q43" s="764">
        <f t="shared" si="13"/>
        <v>25272765</v>
      </c>
      <c r="S43" s="255">
        <v>18445135</v>
      </c>
      <c r="T43" s="256">
        <v>2686812.7800000003</v>
      </c>
      <c r="U43" s="257">
        <v>1144507</v>
      </c>
      <c r="V43" s="258">
        <f t="shared" si="14"/>
        <v>22276454.780000001</v>
      </c>
      <c r="X43" s="198">
        <f t="shared" si="15"/>
        <v>433429.78000000026</v>
      </c>
      <c r="Y43" s="199">
        <f t="shared" si="16"/>
        <v>503301</v>
      </c>
      <c r="Z43" s="200">
        <f t="shared" si="17"/>
        <v>-2996310.2199999988</v>
      </c>
      <c r="AA43" s="201">
        <f t="shared" si="8"/>
        <v>-2996310.2199999988</v>
      </c>
      <c r="AB43" s="293">
        <f t="shared" si="9"/>
        <v>-0.13450570342504017</v>
      </c>
    </row>
    <row r="44" spans="1:28" ht="20.25" customHeight="1" x14ac:dyDescent="0.25">
      <c r="B44" s="90"/>
      <c r="C44" s="92" t="s">
        <v>206</v>
      </c>
      <c r="D44" s="141">
        <v>330085731</v>
      </c>
      <c r="E44" s="142">
        <v>39435494</v>
      </c>
      <c r="F44" s="143">
        <v>50478775</v>
      </c>
      <c r="G44" s="144">
        <v>420000000</v>
      </c>
      <c r="H44" s="113"/>
      <c r="I44" s="761">
        <v>0</v>
      </c>
      <c r="J44" s="762">
        <v>0</v>
      </c>
      <c r="K44" s="763">
        <v>0</v>
      </c>
      <c r="L44" s="764">
        <v>0</v>
      </c>
      <c r="N44" s="761">
        <f t="shared" si="10"/>
        <v>330085731</v>
      </c>
      <c r="O44" s="762">
        <f t="shared" si="11"/>
        <v>39435494</v>
      </c>
      <c r="P44" s="763">
        <f t="shared" si="12"/>
        <v>50478775</v>
      </c>
      <c r="Q44" s="764">
        <f t="shared" si="13"/>
        <v>420000000</v>
      </c>
      <c r="S44" s="255">
        <v>273502057.03999996</v>
      </c>
      <c r="T44" s="256">
        <v>106107586.72</v>
      </c>
      <c r="U44" s="257">
        <v>83207050</v>
      </c>
      <c r="V44" s="258">
        <f t="shared" si="14"/>
        <v>462816693.75999999</v>
      </c>
      <c r="X44" s="198">
        <f t="shared" si="15"/>
        <v>66672092.719999999</v>
      </c>
      <c r="Y44" s="199">
        <f t="shared" si="16"/>
        <v>32728275</v>
      </c>
      <c r="Z44" s="200">
        <f t="shared" si="17"/>
        <v>42816693.75999999</v>
      </c>
      <c r="AA44" s="201">
        <f t="shared" si="8"/>
        <v>42816693.75999999</v>
      </c>
      <c r="AB44" s="293">
        <f t="shared" si="9"/>
        <v>9.2513287306363198E-2</v>
      </c>
    </row>
    <row r="45" spans="1:28" ht="20.25" customHeight="1" thickBot="1" x14ac:dyDescent="0.3">
      <c r="B45" s="90"/>
      <c r="C45" s="89" t="s">
        <v>205</v>
      </c>
      <c r="D45" s="145">
        <v>1924770</v>
      </c>
      <c r="E45" s="146">
        <v>2050983.4314999999</v>
      </c>
      <c r="F45" s="147">
        <v>1024246.11</v>
      </c>
      <c r="G45" s="148">
        <v>4999999.5415000003</v>
      </c>
      <c r="H45" s="113"/>
      <c r="I45" s="765">
        <v>0</v>
      </c>
      <c r="J45" s="766">
        <v>0</v>
      </c>
      <c r="K45" s="767">
        <v>231150.9</v>
      </c>
      <c r="L45" s="768">
        <v>231150.9</v>
      </c>
      <c r="N45" s="765">
        <f t="shared" si="10"/>
        <v>1924770</v>
      </c>
      <c r="O45" s="766">
        <f t="shared" si="11"/>
        <v>2050983.4314999999</v>
      </c>
      <c r="P45" s="767">
        <f t="shared" si="12"/>
        <v>1255397.01</v>
      </c>
      <c r="Q45" s="768">
        <f t="shared" si="13"/>
        <v>5231150.4415000007</v>
      </c>
      <c r="S45" s="259">
        <v>1105023</v>
      </c>
      <c r="T45" s="260">
        <v>3020462.8</v>
      </c>
      <c r="U45" s="261">
        <v>970069</v>
      </c>
      <c r="V45" s="262">
        <f t="shared" si="14"/>
        <v>5095554.8</v>
      </c>
      <c r="X45" s="202">
        <f t="shared" si="15"/>
        <v>969479.36849999987</v>
      </c>
      <c r="Y45" s="203">
        <f t="shared" si="16"/>
        <v>-285328.01</v>
      </c>
      <c r="Z45" s="204">
        <f t="shared" si="17"/>
        <v>-135595.64150000084</v>
      </c>
      <c r="AA45" s="205">
        <f t="shared" si="8"/>
        <v>-135595.64150000084</v>
      </c>
      <c r="AB45" s="295">
        <f t="shared" si="9"/>
        <v>-2.6610574671869065E-2</v>
      </c>
    </row>
    <row r="46" spans="1:28" ht="20.25" customHeight="1" x14ac:dyDescent="0.25">
      <c r="B46" s="88" t="s">
        <v>93</v>
      </c>
      <c r="C46" s="93" t="s">
        <v>204</v>
      </c>
      <c r="D46" s="153">
        <v>1493824</v>
      </c>
      <c r="E46" s="154">
        <v>1043676</v>
      </c>
      <c r="F46" s="155">
        <v>462500</v>
      </c>
      <c r="G46" s="156">
        <v>3000000</v>
      </c>
      <c r="H46" s="113"/>
      <c r="I46" s="773">
        <v>0</v>
      </c>
      <c r="J46" s="774">
        <v>0</v>
      </c>
      <c r="K46" s="775">
        <v>551100</v>
      </c>
      <c r="L46" s="776">
        <v>551100</v>
      </c>
      <c r="N46" s="773">
        <f t="shared" si="10"/>
        <v>1493824</v>
      </c>
      <c r="O46" s="774">
        <f t="shared" si="11"/>
        <v>1043676</v>
      </c>
      <c r="P46" s="775">
        <f t="shared" si="12"/>
        <v>1013600</v>
      </c>
      <c r="Q46" s="776">
        <f t="shared" si="13"/>
        <v>3551100</v>
      </c>
      <c r="S46" s="267">
        <v>1349789</v>
      </c>
      <c r="T46" s="268">
        <v>1397870.75</v>
      </c>
      <c r="U46" s="269">
        <v>486230</v>
      </c>
      <c r="V46" s="270">
        <f t="shared" si="14"/>
        <v>3233889.75</v>
      </c>
      <c r="X46" s="210">
        <f t="shared" si="15"/>
        <v>354194.75</v>
      </c>
      <c r="Y46" s="211">
        <f t="shared" si="16"/>
        <v>-527370</v>
      </c>
      <c r="Z46" s="212">
        <f t="shared" si="17"/>
        <v>-317210.25</v>
      </c>
      <c r="AA46" s="213">
        <f t="shared" si="8"/>
        <v>-317210.25</v>
      </c>
      <c r="AB46" s="292">
        <f t="shared" si="9"/>
        <v>-9.8089382917274773E-2</v>
      </c>
    </row>
    <row r="47" spans="1:28" ht="20.25" customHeight="1" x14ac:dyDescent="0.25">
      <c r="B47" s="90"/>
      <c r="C47" s="98" t="s">
        <v>203</v>
      </c>
      <c r="D47" s="141">
        <v>3512350</v>
      </c>
      <c r="E47" s="142">
        <v>2021450</v>
      </c>
      <c r="F47" s="143">
        <v>466200</v>
      </c>
      <c r="G47" s="144">
        <v>6000000</v>
      </c>
      <c r="H47" s="113"/>
      <c r="I47" s="761">
        <v>0</v>
      </c>
      <c r="J47" s="762">
        <v>0</v>
      </c>
      <c r="K47" s="763">
        <v>706000</v>
      </c>
      <c r="L47" s="764">
        <v>706000</v>
      </c>
      <c r="N47" s="761">
        <f t="shared" si="10"/>
        <v>3512350</v>
      </c>
      <c r="O47" s="762">
        <f t="shared" si="11"/>
        <v>2021450</v>
      </c>
      <c r="P47" s="763">
        <f t="shared" si="12"/>
        <v>1172200</v>
      </c>
      <c r="Q47" s="764">
        <f t="shared" si="13"/>
        <v>6706000</v>
      </c>
      <c r="S47" s="255">
        <v>1866949</v>
      </c>
      <c r="T47" s="256">
        <v>2824310.49</v>
      </c>
      <c r="U47" s="257">
        <v>537575</v>
      </c>
      <c r="V47" s="258">
        <f t="shared" si="14"/>
        <v>5228834.49</v>
      </c>
      <c r="X47" s="198">
        <f t="shared" si="15"/>
        <v>802860.49000000022</v>
      </c>
      <c r="Y47" s="199">
        <f t="shared" si="16"/>
        <v>-634625</v>
      </c>
      <c r="Z47" s="200">
        <f t="shared" si="17"/>
        <v>-1477165.5099999998</v>
      </c>
      <c r="AA47" s="201">
        <f t="shared" si="8"/>
        <v>-1477165.5099999998</v>
      </c>
      <c r="AB47" s="293">
        <f t="shared" si="9"/>
        <v>-0.28250378030229062</v>
      </c>
    </row>
    <row r="48" spans="1:28" ht="20.25" customHeight="1" thickBot="1" x14ac:dyDescent="0.3">
      <c r="A48" s="91"/>
      <c r="B48" s="90"/>
      <c r="C48" s="89" t="s">
        <v>202</v>
      </c>
      <c r="D48" s="145">
        <v>700000000</v>
      </c>
      <c r="E48" s="146">
        <v>200000000</v>
      </c>
      <c r="F48" s="147">
        <v>100000000</v>
      </c>
      <c r="G48" s="148">
        <v>1000000000</v>
      </c>
      <c r="H48" s="113"/>
      <c r="I48" s="765">
        <v>426868800</v>
      </c>
      <c r="J48" s="766">
        <v>269131200</v>
      </c>
      <c r="K48" s="767">
        <v>107000000</v>
      </c>
      <c r="L48" s="768">
        <v>803000000</v>
      </c>
      <c r="N48" s="765">
        <f t="shared" si="10"/>
        <v>1126868800</v>
      </c>
      <c r="O48" s="766">
        <f t="shared" si="11"/>
        <v>469131200</v>
      </c>
      <c r="P48" s="767">
        <f t="shared" si="12"/>
        <v>207000000</v>
      </c>
      <c r="Q48" s="768">
        <f t="shared" si="13"/>
        <v>1803000000</v>
      </c>
      <c r="S48" s="259">
        <v>1118247525</v>
      </c>
      <c r="T48" s="260">
        <v>512925372.39999998</v>
      </c>
      <c r="U48" s="261">
        <v>242448249</v>
      </c>
      <c r="V48" s="262">
        <f t="shared" si="14"/>
        <v>1873621146.4000001</v>
      </c>
      <c r="X48" s="202">
        <f t="shared" si="15"/>
        <v>43794172.399999976</v>
      </c>
      <c r="Y48" s="203">
        <f t="shared" si="16"/>
        <v>35448249</v>
      </c>
      <c r="Z48" s="204">
        <f t="shared" si="17"/>
        <v>70621146.400000095</v>
      </c>
      <c r="AA48" s="205">
        <f t="shared" si="8"/>
        <v>70621146.400000095</v>
      </c>
      <c r="AB48" s="295">
        <f t="shared" si="9"/>
        <v>3.7692329922563307E-2</v>
      </c>
    </row>
    <row r="49" spans="1:158" ht="20.25" customHeight="1" x14ac:dyDescent="0.25">
      <c r="B49" s="88" t="s">
        <v>201</v>
      </c>
      <c r="C49" s="93" t="s">
        <v>200</v>
      </c>
      <c r="D49" s="153">
        <v>1574574</v>
      </c>
      <c r="E49" s="154">
        <v>4138726</v>
      </c>
      <c r="F49" s="155">
        <v>2286700</v>
      </c>
      <c r="G49" s="156">
        <v>8000000</v>
      </c>
      <c r="H49" s="113"/>
      <c r="I49" s="773">
        <v>0</v>
      </c>
      <c r="J49" s="774">
        <v>20000</v>
      </c>
      <c r="K49" s="775">
        <v>337415</v>
      </c>
      <c r="L49" s="776">
        <v>357415</v>
      </c>
      <c r="N49" s="773">
        <f t="shared" si="10"/>
        <v>1574574</v>
      </c>
      <c r="O49" s="774">
        <f t="shared" si="11"/>
        <v>4158726</v>
      </c>
      <c r="P49" s="775">
        <f t="shared" si="12"/>
        <v>2624115</v>
      </c>
      <c r="Q49" s="776">
        <f t="shared" si="13"/>
        <v>8357415</v>
      </c>
      <c r="S49" s="267">
        <v>1113258.44</v>
      </c>
      <c r="T49" s="268">
        <v>4004060</v>
      </c>
      <c r="U49" s="269">
        <v>2089342</v>
      </c>
      <c r="V49" s="270">
        <f t="shared" si="14"/>
        <v>7206660.4399999995</v>
      </c>
      <c r="X49" s="210">
        <f t="shared" si="15"/>
        <v>-154666</v>
      </c>
      <c r="Y49" s="211">
        <f t="shared" si="16"/>
        <v>-534773</v>
      </c>
      <c r="Z49" s="212">
        <f t="shared" si="17"/>
        <v>-1150754.5600000005</v>
      </c>
      <c r="AA49" s="213">
        <f t="shared" si="8"/>
        <v>-1150754.5600000005</v>
      </c>
      <c r="AB49" s="292">
        <f t="shared" si="9"/>
        <v>-0.15967930910312192</v>
      </c>
    </row>
    <row r="50" spans="1:158" ht="20.25" customHeight="1" x14ac:dyDescent="0.25">
      <c r="B50" s="90" t="s">
        <v>199</v>
      </c>
      <c r="C50" s="92" t="s">
        <v>198</v>
      </c>
      <c r="D50" s="141">
        <v>3492114</v>
      </c>
      <c r="E50" s="142">
        <v>2531285</v>
      </c>
      <c r="F50" s="143">
        <v>1976601</v>
      </c>
      <c r="G50" s="144">
        <v>8000000</v>
      </c>
      <c r="H50" s="113"/>
      <c r="I50" s="761">
        <v>0</v>
      </c>
      <c r="J50" s="762">
        <v>26682</v>
      </c>
      <c r="K50" s="763">
        <v>491605</v>
      </c>
      <c r="L50" s="764">
        <v>518287</v>
      </c>
      <c r="N50" s="761">
        <f t="shared" si="10"/>
        <v>3492114</v>
      </c>
      <c r="O50" s="762">
        <f t="shared" si="11"/>
        <v>2557967</v>
      </c>
      <c r="P50" s="763">
        <f t="shared" si="12"/>
        <v>2468206</v>
      </c>
      <c r="Q50" s="764">
        <f t="shared" si="13"/>
        <v>8518287</v>
      </c>
      <c r="S50" s="255">
        <v>1961370</v>
      </c>
      <c r="T50" s="256">
        <v>2676749.71</v>
      </c>
      <c r="U50" s="257">
        <v>1943767</v>
      </c>
      <c r="V50" s="258">
        <f t="shared" si="14"/>
        <v>6581886.71</v>
      </c>
      <c r="X50" s="198">
        <f t="shared" si="15"/>
        <v>118782.70999999996</v>
      </c>
      <c r="Y50" s="199">
        <f t="shared" si="16"/>
        <v>-524439</v>
      </c>
      <c r="Z50" s="200">
        <f t="shared" si="17"/>
        <v>-1936400.29</v>
      </c>
      <c r="AA50" s="201">
        <f t="shared" si="8"/>
        <v>-1936400.29</v>
      </c>
      <c r="AB50" s="293">
        <f t="shared" si="9"/>
        <v>-0.29420140080168594</v>
      </c>
    </row>
    <row r="51" spans="1:158" ht="20.25" customHeight="1" x14ac:dyDescent="0.25">
      <c r="B51" s="90" t="s">
        <v>197</v>
      </c>
      <c r="C51" s="97" t="s">
        <v>196</v>
      </c>
      <c r="D51" s="145">
        <v>1331680</v>
      </c>
      <c r="E51" s="146">
        <v>1220320</v>
      </c>
      <c r="F51" s="147">
        <v>448000</v>
      </c>
      <c r="G51" s="144">
        <v>3000000</v>
      </c>
      <c r="H51" s="113"/>
      <c r="I51" s="765">
        <v>0</v>
      </c>
      <c r="J51" s="766">
        <v>800000</v>
      </c>
      <c r="K51" s="767">
        <v>0</v>
      </c>
      <c r="L51" s="764">
        <v>800000</v>
      </c>
      <c r="N51" s="765">
        <f t="shared" si="10"/>
        <v>1331680</v>
      </c>
      <c r="O51" s="766">
        <f t="shared" si="11"/>
        <v>2020320</v>
      </c>
      <c r="P51" s="767">
        <f t="shared" si="12"/>
        <v>448000</v>
      </c>
      <c r="Q51" s="764">
        <f t="shared" si="13"/>
        <v>3800000</v>
      </c>
      <c r="S51" s="259">
        <v>1019106</v>
      </c>
      <c r="T51" s="260">
        <v>2512232.5699999998</v>
      </c>
      <c r="U51" s="261">
        <v>459800</v>
      </c>
      <c r="V51" s="258">
        <f t="shared" si="14"/>
        <v>3991138.57</v>
      </c>
      <c r="X51" s="202">
        <f t="shared" si="15"/>
        <v>491912.56999999983</v>
      </c>
      <c r="Y51" s="203">
        <f t="shared" si="16"/>
        <v>11800</v>
      </c>
      <c r="Z51" s="204">
        <f t="shared" si="17"/>
        <v>191138.56999999983</v>
      </c>
      <c r="AA51" s="201">
        <f t="shared" si="8"/>
        <v>191138.56999999983</v>
      </c>
      <c r="AB51" s="293">
        <f t="shared" si="9"/>
        <v>4.7890737604733134E-2</v>
      </c>
    </row>
    <row r="52" spans="1:158" ht="20.25" customHeight="1" x14ac:dyDescent="0.25">
      <c r="B52" s="90"/>
      <c r="C52" s="96" t="s">
        <v>103</v>
      </c>
      <c r="D52" s="145">
        <v>1196526</v>
      </c>
      <c r="E52" s="146">
        <v>1052718</v>
      </c>
      <c r="F52" s="147">
        <v>750756</v>
      </c>
      <c r="G52" s="148">
        <v>3000000</v>
      </c>
      <c r="H52" s="113"/>
      <c r="I52" s="765">
        <v>0</v>
      </c>
      <c r="J52" s="766">
        <v>0</v>
      </c>
      <c r="K52" s="767">
        <v>387896</v>
      </c>
      <c r="L52" s="768">
        <v>387896</v>
      </c>
      <c r="N52" s="765">
        <f t="shared" si="10"/>
        <v>1196526</v>
      </c>
      <c r="O52" s="766">
        <f t="shared" si="11"/>
        <v>1052718</v>
      </c>
      <c r="P52" s="767">
        <f t="shared" si="12"/>
        <v>1138652</v>
      </c>
      <c r="Q52" s="768">
        <f t="shared" si="13"/>
        <v>3387896</v>
      </c>
      <c r="S52" s="259">
        <v>1196210</v>
      </c>
      <c r="T52" s="260">
        <v>1224916</v>
      </c>
      <c r="U52" s="261">
        <v>478652.75</v>
      </c>
      <c r="V52" s="262">
        <f t="shared" si="14"/>
        <v>2899778.75</v>
      </c>
      <c r="X52" s="202">
        <f t="shared" si="15"/>
        <v>172198</v>
      </c>
      <c r="Y52" s="203">
        <f t="shared" si="16"/>
        <v>-659999.25</v>
      </c>
      <c r="Z52" s="204">
        <f t="shared" si="17"/>
        <v>-488117.25</v>
      </c>
      <c r="AA52" s="205">
        <f t="shared" si="8"/>
        <v>-488117.25</v>
      </c>
      <c r="AB52" s="293">
        <f t="shared" si="9"/>
        <v>-0.16832913545559294</v>
      </c>
    </row>
    <row r="53" spans="1:158" ht="20.25" customHeight="1" x14ac:dyDescent="0.25">
      <c r="B53" s="90"/>
      <c r="C53" s="96" t="s">
        <v>104</v>
      </c>
      <c r="D53" s="145">
        <v>101085551</v>
      </c>
      <c r="E53" s="146">
        <v>1195249</v>
      </c>
      <c r="F53" s="147">
        <v>719200</v>
      </c>
      <c r="G53" s="148">
        <v>103000000</v>
      </c>
      <c r="H53" s="113"/>
      <c r="I53" s="765">
        <v>-100000000</v>
      </c>
      <c r="J53" s="766">
        <v>0</v>
      </c>
      <c r="K53" s="767">
        <v>0</v>
      </c>
      <c r="L53" s="768">
        <v>-100000000</v>
      </c>
      <c r="N53" s="765">
        <f t="shared" si="10"/>
        <v>1085551</v>
      </c>
      <c r="O53" s="766">
        <f t="shared" si="11"/>
        <v>1195249</v>
      </c>
      <c r="P53" s="767">
        <f t="shared" si="12"/>
        <v>719200</v>
      </c>
      <c r="Q53" s="768">
        <f t="shared" si="13"/>
        <v>3000000</v>
      </c>
      <c r="S53" s="259">
        <v>849976</v>
      </c>
      <c r="T53" s="260">
        <v>1515179.26</v>
      </c>
      <c r="U53" s="261">
        <v>489150</v>
      </c>
      <c r="V53" s="262">
        <f t="shared" si="14"/>
        <v>2854305.26</v>
      </c>
      <c r="X53" s="202">
        <f t="shared" si="15"/>
        <v>319930.26</v>
      </c>
      <c r="Y53" s="203">
        <f t="shared" si="16"/>
        <v>-230050</v>
      </c>
      <c r="Z53" s="204">
        <f t="shared" si="17"/>
        <v>-145694.74000000022</v>
      </c>
      <c r="AA53" s="205">
        <f t="shared" si="8"/>
        <v>-145694.74000000022</v>
      </c>
      <c r="AB53" s="295">
        <f t="shared" si="9"/>
        <v>-5.1043853662659837E-2</v>
      </c>
    </row>
    <row r="54" spans="1:158" ht="20.25" customHeight="1" thickBot="1" x14ac:dyDescent="0.3">
      <c r="B54" s="90"/>
      <c r="C54" s="89" t="s">
        <v>195</v>
      </c>
      <c r="D54" s="145">
        <v>5531378</v>
      </c>
      <c r="E54" s="146">
        <v>21968622</v>
      </c>
      <c r="F54" s="147">
        <v>2500000</v>
      </c>
      <c r="G54" s="148">
        <v>30000000</v>
      </c>
      <c r="H54" s="113"/>
      <c r="I54" s="765">
        <v>0</v>
      </c>
      <c r="J54" s="766">
        <v>47000000</v>
      </c>
      <c r="K54" s="767">
        <v>0</v>
      </c>
      <c r="L54" s="768">
        <v>47000000</v>
      </c>
      <c r="N54" s="765">
        <f t="shared" si="10"/>
        <v>5531378</v>
      </c>
      <c r="O54" s="766">
        <f t="shared" si="11"/>
        <v>68968622</v>
      </c>
      <c r="P54" s="767">
        <f t="shared" si="12"/>
        <v>2500000</v>
      </c>
      <c r="Q54" s="768">
        <f t="shared" si="13"/>
        <v>77000000</v>
      </c>
      <c r="S54" s="259">
        <v>5368925</v>
      </c>
      <c r="T54" s="260">
        <v>55063902.649999999</v>
      </c>
      <c r="U54" s="261">
        <v>128800</v>
      </c>
      <c r="V54" s="262">
        <f t="shared" si="14"/>
        <v>60561627.649999999</v>
      </c>
      <c r="X54" s="202">
        <f t="shared" si="15"/>
        <v>-13904719.350000001</v>
      </c>
      <c r="Y54" s="203">
        <f t="shared" si="16"/>
        <v>-2371200</v>
      </c>
      <c r="Z54" s="204">
        <f t="shared" si="17"/>
        <v>-16438372.350000001</v>
      </c>
      <c r="AA54" s="205">
        <f t="shared" si="8"/>
        <v>-16438372.350000001</v>
      </c>
      <c r="AB54" s="295">
        <f t="shared" si="9"/>
        <v>-0.27143214256065329</v>
      </c>
    </row>
    <row r="55" spans="1:158" ht="20.25" customHeight="1" x14ac:dyDescent="0.25">
      <c r="B55" s="117" t="s">
        <v>19</v>
      </c>
      <c r="C55" s="93" t="s">
        <v>194</v>
      </c>
      <c r="D55" s="153"/>
      <c r="E55" s="154">
        <v>10000000</v>
      </c>
      <c r="F55" s="155"/>
      <c r="G55" s="156">
        <v>10000000</v>
      </c>
      <c r="I55" s="773"/>
      <c r="J55" s="774"/>
      <c r="K55" s="775"/>
      <c r="L55" s="776">
        <v>0</v>
      </c>
      <c r="N55" s="773">
        <f t="shared" si="10"/>
        <v>0</v>
      </c>
      <c r="O55" s="774">
        <f t="shared" si="11"/>
        <v>10000000</v>
      </c>
      <c r="P55" s="775">
        <f t="shared" si="12"/>
        <v>0</v>
      </c>
      <c r="Q55" s="776">
        <f t="shared" si="13"/>
        <v>10000000</v>
      </c>
      <c r="S55" s="267"/>
      <c r="T55" s="1090">
        <v>452720054</v>
      </c>
      <c r="U55" s="269"/>
      <c r="V55" s="1084">
        <f t="shared" si="14"/>
        <v>452720054</v>
      </c>
      <c r="X55" s="210"/>
      <c r="Y55" s="1056">
        <f>U55-P56</f>
        <v>0</v>
      </c>
      <c r="Z55" s="212"/>
      <c r="AA55" s="1050">
        <f>SUM(X55:Z57)</f>
        <v>0</v>
      </c>
      <c r="AB55" s="1053">
        <f>AA55/V55</f>
        <v>0</v>
      </c>
    </row>
    <row r="56" spans="1:158" ht="20.25" customHeight="1" x14ac:dyDescent="0.25">
      <c r="B56" s="116" t="s">
        <v>255</v>
      </c>
      <c r="C56" s="98" t="s">
        <v>193</v>
      </c>
      <c r="D56" s="141"/>
      <c r="E56" s="142">
        <v>38000000</v>
      </c>
      <c r="F56" s="143"/>
      <c r="G56" s="144">
        <v>38000000</v>
      </c>
      <c r="I56" s="761"/>
      <c r="J56" s="762"/>
      <c r="K56" s="763"/>
      <c r="L56" s="764">
        <v>0</v>
      </c>
      <c r="N56" s="761">
        <f t="shared" si="10"/>
        <v>0</v>
      </c>
      <c r="O56" s="762">
        <f t="shared" si="11"/>
        <v>38000000</v>
      </c>
      <c r="P56" s="763">
        <f t="shared" si="12"/>
        <v>0</v>
      </c>
      <c r="Q56" s="764">
        <f t="shared" si="13"/>
        <v>38000000</v>
      </c>
      <c r="S56" s="255"/>
      <c r="T56" s="1091"/>
      <c r="U56" s="257"/>
      <c r="V56" s="1093"/>
      <c r="X56" s="198"/>
      <c r="Y56" s="1057"/>
      <c r="Z56" s="200"/>
      <c r="AA56" s="1051"/>
      <c r="AB56" s="1054"/>
    </row>
    <row r="57" spans="1:158" ht="20.25" customHeight="1" thickBot="1" x14ac:dyDescent="0.3">
      <c r="B57" s="115"/>
      <c r="C57" s="114" t="s">
        <v>254</v>
      </c>
      <c r="D57" s="316"/>
      <c r="E57" s="317">
        <v>270000000</v>
      </c>
      <c r="F57" s="318"/>
      <c r="G57" s="319">
        <v>270000000</v>
      </c>
      <c r="H57" s="113"/>
      <c r="I57" s="784"/>
      <c r="J57" s="785">
        <v>127666666.99999999</v>
      </c>
      <c r="K57" s="786"/>
      <c r="L57" s="787">
        <v>127666666.99999999</v>
      </c>
      <c r="N57" s="784">
        <f t="shared" si="10"/>
        <v>0</v>
      </c>
      <c r="O57" s="785">
        <f t="shared" si="11"/>
        <v>397666667</v>
      </c>
      <c r="P57" s="786">
        <f t="shared" si="12"/>
        <v>0</v>
      </c>
      <c r="Q57" s="787">
        <f t="shared" si="13"/>
        <v>397666667</v>
      </c>
      <c r="S57" s="1013"/>
      <c r="T57" s="1092"/>
      <c r="U57" s="1014"/>
      <c r="V57" s="1094"/>
      <c r="X57" s="440"/>
      <c r="Y57" s="1058"/>
      <c r="Z57" s="441"/>
      <c r="AA57" s="1052"/>
      <c r="AB57" s="1055"/>
    </row>
    <row r="58" spans="1:158" s="86" customFormat="1" ht="20.25" customHeight="1" thickBot="1" x14ac:dyDescent="0.3">
      <c r="A58" s="70"/>
      <c r="B58" s="85" t="s">
        <v>110</v>
      </c>
      <c r="C58" s="112"/>
      <c r="D58" s="303">
        <f>SUM(D6:D57)</f>
        <v>1646852277</v>
      </c>
      <c r="E58" s="303">
        <f>SUM(E6:E57)</f>
        <v>925916676.43149996</v>
      </c>
      <c r="F58" s="304">
        <f>SUM(F6:F57)</f>
        <v>855333083.88999999</v>
      </c>
      <c r="G58" s="177">
        <f>SUM(G6:G57)</f>
        <v>3428102037.3214998</v>
      </c>
      <c r="H58" s="67"/>
      <c r="I58" s="788">
        <f>SUM(I6:I57)</f>
        <v>383127959.13999999</v>
      </c>
      <c r="J58" s="789">
        <f>SUM(J6:J57)</f>
        <v>842004590.5</v>
      </c>
      <c r="K58" s="790">
        <f>SUM(K6:K57)</f>
        <v>853096130.89999998</v>
      </c>
      <c r="L58" s="791">
        <f>SUM(L6:L57)</f>
        <v>2078228680.54</v>
      </c>
      <c r="M58" s="67"/>
      <c r="N58" s="788">
        <f>SUM(N6:N57)</f>
        <v>2029980236.1399999</v>
      </c>
      <c r="O58" s="789">
        <f>SUM(O6:O57)</f>
        <v>1767921266.9315</v>
      </c>
      <c r="P58" s="790">
        <f>SUM(P6:P57)</f>
        <v>1708429214.79</v>
      </c>
      <c r="Q58" s="791">
        <f>SUM(Q6:Q57)</f>
        <v>5506330717.8614998</v>
      </c>
      <c r="R58" s="67"/>
      <c r="S58" s="307">
        <f>SUM(S6:S57)</f>
        <v>1873440152.7</v>
      </c>
      <c r="T58" s="308">
        <f>SUM(T6:T56)</f>
        <v>2227295738.2200003</v>
      </c>
      <c r="U58" s="311">
        <f>SUM(U6:U57)</f>
        <v>1611926175.25</v>
      </c>
      <c r="V58" s="291">
        <f>SUM(V6:V57)</f>
        <v>5712662066.1700001</v>
      </c>
      <c r="W58" s="67"/>
      <c r="X58" s="435">
        <f>SUM(X6:X57)</f>
        <v>452321084.28849983</v>
      </c>
      <c r="Y58" s="436">
        <f>SUM(Y6:Y57)</f>
        <v>-96503039.539999977</v>
      </c>
      <c r="Z58" s="437">
        <f>SUM(Z6:Z57)</f>
        <v>199277961.30850017</v>
      </c>
      <c r="AA58" s="438">
        <f>SUM(AA6:AA57)</f>
        <v>199277961.30850017</v>
      </c>
      <c r="AB58" s="439">
        <f>AA58/V58</f>
        <v>3.4883554987194296E-2</v>
      </c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</row>
    <row r="59" spans="1:158" x14ac:dyDescent="0.25">
      <c r="E59" s="72"/>
      <c r="G59" s="72"/>
      <c r="J59" s="72"/>
      <c r="L59" s="72"/>
      <c r="O59" s="72"/>
      <c r="Q59" s="72"/>
      <c r="T59" s="72"/>
      <c r="V59" s="72"/>
    </row>
    <row r="60" spans="1:158" x14ac:dyDescent="0.25">
      <c r="B60" s="80"/>
      <c r="G60" s="79"/>
      <c r="L60" s="79"/>
      <c r="Q60" s="79"/>
      <c r="V60" s="79"/>
    </row>
    <row r="61" spans="1:158" x14ac:dyDescent="0.25">
      <c r="C61" s="76"/>
      <c r="F61" s="72"/>
      <c r="K61" s="72"/>
      <c r="P61" s="72"/>
      <c r="U61" s="72"/>
    </row>
    <row r="62" spans="1:158" x14ac:dyDescent="0.25">
      <c r="G62" s="72"/>
      <c r="L62" s="72"/>
      <c r="Q62" s="72"/>
      <c r="V62" s="72"/>
    </row>
    <row r="63" spans="1:158" x14ac:dyDescent="0.25">
      <c r="G63" s="72"/>
      <c r="L63" s="72"/>
      <c r="Q63" s="72"/>
      <c r="V63" s="72"/>
    </row>
    <row r="65" spans="6:21" x14ac:dyDescent="0.25">
      <c r="F65" s="71"/>
      <c r="K65" s="71"/>
      <c r="P65" s="71"/>
      <c r="U65" s="71"/>
    </row>
  </sheetData>
  <mergeCells count="13">
    <mergeCell ref="S4:V4"/>
    <mergeCell ref="T55:T57"/>
    <mergeCell ref="V55:V57"/>
    <mergeCell ref="B4:B5"/>
    <mergeCell ref="C4:C5"/>
    <mergeCell ref="D4:G4"/>
    <mergeCell ref="I4:L4"/>
    <mergeCell ref="N4:Q4"/>
    <mergeCell ref="X4:AA4"/>
    <mergeCell ref="AB4:AB5"/>
    <mergeCell ref="Y55:Y57"/>
    <mergeCell ref="AA55:AA57"/>
    <mergeCell ref="AB55:AB57"/>
  </mergeCells>
  <pageMargins left="0.75" right="0.75" top="0.57999999999999996" bottom="1" header="0.5" footer="0.5"/>
  <pageSetup scale="2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C65"/>
  <sheetViews>
    <sheetView zoomScale="70" zoomScaleNormal="70" zoomScalePageLayoutView="44" workbookViewId="0">
      <pane xSplit="3" ySplit="4" topLeftCell="D5" activePane="bottomRight" state="frozen"/>
      <selection activeCell="T24" sqref="T24"/>
      <selection pane="topRight" activeCell="T24" sqref="T24"/>
      <selection pane="bottomLeft" activeCell="T24" sqref="T24"/>
      <selection pane="bottomRight" activeCell="Q69" sqref="Q69"/>
    </sheetView>
  </sheetViews>
  <sheetFormatPr defaultColWidth="9.125" defaultRowHeight="15.75" x14ac:dyDescent="0.25"/>
  <cols>
    <col min="1" max="1" width="2.625" style="70" customWidth="1"/>
    <col min="2" max="2" width="16.875" style="69" customWidth="1"/>
    <col min="3" max="3" width="47.875" style="67" bestFit="1" customWidth="1"/>
    <col min="4" max="4" width="18" style="67" customWidth="1"/>
    <col min="5" max="6" width="18.875" style="67" bestFit="1" customWidth="1"/>
    <col min="7" max="7" width="20.5" style="67" bestFit="1" customWidth="1"/>
    <col min="8" max="8" width="4.125" style="67" customWidth="1"/>
    <col min="9" max="9" width="18" style="67" customWidth="1"/>
    <col min="10" max="11" width="18.875" style="67" bestFit="1" customWidth="1"/>
    <col min="12" max="12" width="16" style="67" bestFit="1" customWidth="1"/>
    <col min="13" max="13" width="4" style="67" customWidth="1"/>
    <col min="14" max="14" width="13.625" style="67" bestFit="1" customWidth="1"/>
    <col min="15" max="15" width="13" style="67" customWidth="1"/>
    <col min="16" max="16" width="13.625" style="67" bestFit="1" customWidth="1"/>
    <col min="17" max="17" width="15.375" style="67" customWidth="1"/>
    <col min="18" max="18" width="16" style="67" bestFit="1" customWidth="1"/>
    <col min="19" max="16384" width="9.125" style="67"/>
  </cols>
  <sheetData>
    <row r="1" spans="1:159" x14ac:dyDescent="0.25">
      <c r="D1" s="72"/>
    </row>
    <row r="2" spans="1:159" ht="18" x14ac:dyDescent="0.25">
      <c r="A2" s="111"/>
      <c r="B2" s="111" t="s">
        <v>276</v>
      </c>
    </row>
    <row r="3" spans="1:159" ht="16.5" thickBot="1" x14ac:dyDescent="0.3"/>
    <row r="4" spans="1:159" s="86" customFormat="1" ht="16.5" customHeight="1" thickBot="1" x14ac:dyDescent="0.3">
      <c r="A4" s="118"/>
      <c r="B4" s="1068" t="s">
        <v>252</v>
      </c>
      <c r="C4" s="1070" t="s">
        <v>251</v>
      </c>
      <c r="D4" s="1072" t="s">
        <v>275</v>
      </c>
      <c r="E4" s="1073"/>
      <c r="F4" s="1073"/>
      <c r="G4" s="1074"/>
      <c r="H4" s="113"/>
      <c r="I4" s="1078" t="s">
        <v>429</v>
      </c>
      <c r="J4" s="1079"/>
      <c r="K4" s="1079"/>
      <c r="L4" s="1080"/>
      <c r="M4" s="67"/>
      <c r="N4" s="1062" t="s">
        <v>355</v>
      </c>
      <c r="O4" s="1063"/>
      <c r="P4" s="1063"/>
      <c r="Q4" s="1064"/>
      <c r="R4" s="442" t="s">
        <v>274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</row>
    <row r="5" spans="1:159" ht="16.5" customHeight="1" thickBot="1" x14ac:dyDescent="0.25">
      <c r="B5" s="1069"/>
      <c r="C5" s="1071"/>
      <c r="D5" s="121" t="s">
        <v>16</v>
      </c>
      <c r="E5" s="122" t="s">
        <v>17</v>
      </c>
      <c r="F5" s="123" t="s">
        <v>18</v>
      </c>
      <c r="G5" s="124" t="s">
        <v>243</v>
      </c>
      <c r="H5" s="113"/>
      <c r="I5" s="235" t="s">
        <v>16</v>
      </c>
      <c r="J5" s="236" t="s">
        <v>17</v>
      </c>
      <c r="K5" s="237" t="s">
        <v>18</v>
      </c>
      <c r="L5" s="238" t="s">
        <v>243</v>
      </c>
      <c r="N5" s="178" t="s">
        <v>16</v>
      </c>
      <c r="O5" s="179" t="s">
        <v>17</v>
      </c>
      <c r="P5" s="180" t="s">
        <v>18</v>
      </c>
      <c r="Q5" s="181" t="s">
        <v>243</v>
      </c>
      <c r="R5" s="181" t="s">
        <v>243</v>
      </c>
    </row>
    <row r="6" spans="1:159" ht="20.25" customHeight="1" x14ac:dyDescent="0.25">
      <c r="B6" s="108" t="s">
        <v>40</v>
      </c>
      <c r="C6" s="107" t="s">
        <v>41</v>
      </c>
      <c r="D6" s="125">
        <v>1566240.02</v>
      </c>
      <c r="E6" s="126">
        <v>2216360</v>
      </c>
      <c r="F6" s="127">
        <v>2067400</v>
      </c>
      <c r="G6" s="128">
        <f t="shared" ref="G6:G37" si="0">SUM(D6:F6)</f>
        <v>5850000.0199999996</v>
      </c>
      <c r="H6" s="113"/>
      <c r="I6" s="239">
        <v>994890</v>
      </c>
      <c r="J6" s="240">
        <v>1920919</v>
      </c>
      <c r="K6" s="241">
        <v>492658</v>
      </c>
      <c r="L6" s="242">
        <f t="shared" ref="L6:L57" si="1">SUM(I6:K6)</f>
        <v>3408467</v>
      </c>
      <c r="N6" s="182">
        <f>I6-D6</f>
        <v>-571350.02</v>
      </c>
      <c r="O6" s="183">
        <f>J6-E6</f>
        <v>-295441</v>
      </c>
      <c r="P6" s="184">
        <f>K6-F6</f>
        <v>-1574742</v>
      </c>
      <c r="Q6" s="185">
        <f>L6-G6</f>
        <v>-2441533.0199999996</v>
      </c>
      <c r="R6" s="443">
        <f>Q6/L6</f>
        <v>-0.71631411423375946</v>
      </c>
    </row>
    <row r="7" spans="1:159" ht="20.25" customHeight="1" x14ac:dyDescent="0.25">
      <c r="B7" s="90"/>
      <c r="C7" s="92" t="s">
        <v>42</v>
      </c>
      <c r="D7" s="129">
        <v>1906984.86</v>
      </c>
      <c r="E7" s="130">
        <v>1722649</v>
      </c>
      <c r="F7" s="131">
        <v>370366</v>
      </c>
      <c r="G7" s="132">
        <f t="shared" si="0"/>
        <v>3999999.8600000003</v>
      </c>
      <c r="H7" s="113"/>
      <c r="I7" s="243">
        <v>622723</v>
      </c>
      <c r="J7" s="244">
        <v>1177516</v>
      </c>
      <c r="K7" s="245">
        <v>10410</v>
      </c>
      <c r="L7" s="246">
        <f t="shared" si="1"/>
        <v>1810649</v>
      </c>
      <c r="N7" s="186">
        <f t="shared" ref="N7:N54" si="2">I7-D7</f>
        <v>-1284261.8600000001</v>
      </c>
      <c r="O7" s="187">
        <f t="shared" ref="O7:O54" si="3">J7-E7</f>
        <v>-545133</v>
      </c>
      <c r="P7" s="188">
        <f t="shared" ref="P7:P54" si="4">K7-F7</f>
        <v>-359956</v>
      </c>
      <c r="Q7" s="189">
        <f t="shared" ref="Q7:Q54" si="5">L7-G7</f>
        <v>-2189350.8600000003</v>
      </c>
      <c r="R7" s="444">
        <f t="shared" ref="R7:R54" si="6">Q7/L7</f>
        <v>-1.209152552482563</v>
      </c>
    </row>
    <row r="8" spans="1:159" ht="20.25" customHeight="1" x14ac:dyDescent="0.25">
      <c r="B8" s="90"/>
      <c r="C8" s="92" t="s">
        <v>273</v>
      </c>
      <c r="D8" s="129">
        <v>6326906.7400000002</v>
      </c>
      <c r="E8" s="130">
        <v>3633093</v>
      </c>
      <c r="F8" s="131">
        <v>40000</v>
      </c>
      <c r="G8" s="132">
        <f t="shared" si="0"/>
        <v>9999999.7400000002</v>
      </c>
      <c r="H8" s="113"/>
      <c r="I8" s="243">
        <v>3338521</v>
      </c>
      <c r="J8" s="244">
        <v>1109395</v>
      </c>
      <c r="K8" s="245">
        <v>1118</v>
      </c>
      <c r="L8" s="246">
        <f t="shared" si="1"/>
        <v>4449034</v>
      </c>
      <c r="N8" s="186">
        <f t="shared" si="2"/>
        <v>-2988385.74</v>
      </c>
      <c r="O8" s="187">
        <f t="shared" si="3"/>
        <v>-2523698</v>
      </c>
      <c r="P8" s="188">
        <f t="shared" si="4"/>
        <v>-38882</v>
      </c>
      <c r="Q8" s="189">
        <f t="shared" si="5"/>
        <v>-5550965.7400000002</v>
      </c>
      <c r="R8" s="444">
        <f t="shared" si="6"/>
        <v>-1.2476788759087929</v>
      </c>
    </row>
    <row r="9" spans="1:159" ht="20.25" customHeight="1" x14ac:dyDescent="0.25">
      <c r="B9" s="90"/>
      <c r="C9" s="92" t="s">
        <v>240</v>
      </c>
      <c r="D9" s="129">
        <v>7207335.3399999999</v>
      </c>
      <c r="E9" s="130">
        <v>12440865</v>
      </c>
      <c r="F9" s="131">
        <v>4851800</v>
      </c>
      <c r="G9" s="132">
        <f t="shared" si="0"/>
        <v>24500000.34</v>
      </c>
      <c r="H9" s="113"/>
      <c r="I9" s="243">
        <v>10808470</v>
      </c>
      <c r="J9" s="244">
        <v>236776511</v>
      </c>
      <c r="K9" s="245">
        <v>67795329</v>
      </c>
      <c r="L9" s="246">
        <f t="shared" si="1"/>
        <v>315380310</v>
      </c>
      <c r="N9" s="186">
        <f t="shared" si="2"/>
        <v>3601134.66</v>
      </c>
      <c r="O9" s="187">
        <f t="shared" si="3"/>
        <v>224335646</v>
      </c>
      <c r="P9" s="188">
        <f t="shared" si="4"/>
        <v>62943529</v>
      </c>
      <c r="Q9" s="189">
        <f t="shared" si="5"/>
        <v>290880309.66000003</v>
      </c>
      <c r="R9" s="444">
        <f>Q9/L9</f>
        <v>0.92231601161150489</v>
      </c>
    </row>
    <row r="10" spans="1:159" ht="20.25" customHeight="1" x14ac:dyDescent="0.25">
      <c r="B10" s="90"/>
      <c r="C10" s="92" t="s">
        <v>272</v>
      </c>
      <c r="D10" s="129">
        <v>947406.78</v>
      </c>
      <c r="E10" s="130">
        <v>580162</v>
      </c>
      <c r="F10" s="131">
        <v>329231</v>
      </c>
      <c r="G10" s="132">
        <f t="shared" si="0"/>
        <v>1856799.78</v>
      </c>
      <c r="H10" s="113"/>
      <c r="I10" s="243">
        <v>454365</v>
      </c>
      <c r="J10" s="244">
        <v>897139</v>
      </c>
      <c r="K10" s="245">
        <v>247894</v>
      </c>
      <c r="L10" s="246">
        <f t="shared" si="1"/>
        <v>1599398</v>
      </c>
      <c r="N10" s="186">
        <f t="shared" si="2"/>
        <v>-493041.78</v>
      </c>
      <c r="O10" s="187">
        <f t="shared" si="3"/>
        <v>316977</v>
      </c>
      <c r="P10" s="188">
        <f t="shared" si="4"/>
        <v>-81337</v>
      </c>
      <c r="Q10" s="189">
        <f t="shared" si="5"/>
        <v>-257401.78000000003</v>
      </c>
      <c r="R10" s="444">
        <f t="shared" si="6"/>
        <v>-0.16093666492017622</v>
      </c>
    </row>
    <row r="11" spans="1:159" ht="20.25" customHeight="1" thickBot="1" x14ac:dyDescent="0.3">
      <c r="B11" s="90"/>
      <c r="C11" s="89" t="s">
        <v>271</v>
      </c>
      <c r="D11" s="133">
        <v>1405171.16</v>
      </c>
      <c r="E11" s="134">
        <v>1084829</v>
      </c>
      <c r="F11" s="135">
        <v>866800</v>
      </c>
      <c r="G11" s="136">
        <f t="shared" si="0"/>
        <v>3356800.16</v>
      </c>
      <c r="H11" s="113"/>
      <c r="I11" s="247">
        <v>1096000</v>
      </c>
      <c r="J11" s="248">
        <v>1539609</v>
      </c>
      <c r="K11" s="249">
        <v>412531</v>
      </c>
      <c r="L11" s="250">
        <f t="shared" si="1"/>
        <v>3048140</v>
      </c>
      <c r="N11" s="190">
        <f t="shared" si="2"/>
        <v>-309171.15999999992</v>
      </c>
      <c r="O11" s="191">
        <f t="shared" si="3"/>
        <v>454780</v>
      </c>
      <c r="P11" s="192">
        <f t="shared" si="4"/>
        <v>-454269</v>
      </c>
      <c r="Q11" s="193">
        <f t="shared" si="5"/>
        <v>-308660.16000000015</v>
      </c>
      <c r="R11" s="445">
        <f t="shared" si="6"/>
        <v>-0.10126180556011212</v>
      </c>
    </row>
    <row r="12" spans="1:159" ht="20.25" customHeight="1" x14ac:dyDescent="0.25">
      <c r="B12" s="88" t="s">
        <v>237</v>
      </c>
      <c r="C12" s="93" t="s">
        <v>270</v>
      </c>
      <c r="D12" s="137">
        <v>5430836.79</v>
      </c>
      <c r="E12" s="138">
        <v>3594475</v>
      </c>
      <c r="F12" s="139">
        <v>2474688</v>
      </c>
      <c r="G12" s="140">
        <f t="shared" si="0"/>
        <v>11499999.789999999</v>
      </c>
      <c r="H12" s="113"/>
      <c r="I12" s="251">
        <v>5524076</v>
      </c>
      <c r="J12" s="252">
        <v>5285967</v>
      </c>
      <c r="K12" s="253">
        <v>1268497</v>
      </c>
      <c r="L12" s="254">
        <f t="shared" si="1"/>
        <v>12078540</v>
      </c>
      <c r="N12" s="194">
        <f t="shared" si="2"/>
        <v>93239.209999999963</v>
      </c>
      <c r="O12" s="195">
        <f t="shared" si="3"/>
        <v>1691492</v>
      </c>
      <c r="P12" s="196">
        <f t="shared" si="4"/>
        <v>-1206191</v>
      </c>
      <c r="Q12" s="197">
        <f t="shared" si="5"/>
        <v>578540.21000000089</v>
      </c>
      <c r="R12" s="446">
        <f t="shared" si="6"/>
        <v>4.7898190509780232E-2</v>
      </c>
    </row>
    <row r="13" spans="1:159" ht="20.25" customHeight="1" x14ac:dyDescent="0.25">
      <c r="B13" s="90" t="s">
        <v>235</v>
      </c>
      <c r="C13" s="92" t="s">
        <v>269</v>
      </c>
      <c r="D13" s="320">
        <v>3121926.71</v>
      </c>
      <c r="E13" s="321">
        <v>3989000</v>
      </c>
      <c r="F13" s="322">
        <v>2389073</v>
      </c>
      <c r="G13" s="323">
        <f t="shared" si="0"/>
        <v>9499999.7100000009</v>
      </c>
      <c r="H13" s="113"/>
      <c r="I13" s="255">
        <v>2353051</v>
      </c>
      <c r="J13" s="256">
        <v>1777126</v>
      </c>
      <c r="K13" s="257">
        <v>323847</v>
      </c>
      <c r="L13" s="347">
        <f t="shared" si="1"/>
        <v>4454024</v>
      </c>
      <c r="N13" s="198">
        <f t="shared" si="2"/>
        <v>-768875.71</v>
      </c>
      <c r="O13" s="199">
        <f t="shared" si="3"/>
        <v>-2211874</v>
      </c>
      <c r="P13" s="200">
        <f t="shared" si="4"/>
        <v>-2065226</v>
      </c>
      <c r="Q13" s="447">
        <f t="shared" si="5"/>
        <v>-5045975.7100000009</v>
      </c>
      <c r="R13" s="444">
        <f t="shared" si="6"/>
        <v>-1.1329026763214569</v>
      </c>
    </row>
    <row r="14" spans="1:159" ht="20.25" customHeight="1" x14ac:dyDescent="0.25">
      <c r="B14" s="90"/>
      <c r="C14" s="105" t="s">
        <v>51</v>
      </c>
      <c r="D14" s="324">
        <v>7268622.2599999998</v>
      </c>
      <c r="E14" s="325">
        <v>31816378</v>
      </c>
      <c r="F14" s="326">
        <v>20915000</v>
      </c>
      <c r="G14" s="323">
        <f t="shared" si="0"/>
        <v>60000000.259999998</v>
      </c>
      <c r="H14" s="113"/>
      <c r="I14" s="271">
        <v>6738158</v>
      </c>
      <c r="J14" s="272">
        <v>21923383</v>
      </c>
      <c r="K14" s="273">
        <v>13659589</v>
      </c>
      <c r="L14" s="347">
        <f t="shared" si="1"/>
        <v>42321130</v>
      </c>
      <c r="N14" s="214">
        <f t="shared" si="2"/>
        <v>-530464.25999999978</v>
      </c>
      <c r="O14" s="215">
        <f t="shared" si="3"/>
        <v>-9892995</v>
      </c>
      <c r="P14" s="216">
        <f t="shared" si="4"/>
        <v>-7255411</v>
      </c>
      <c r="Q14" s="447">
        <f t="shared" si="5"/>
        <v>-17678870.259999998</v>
      </c>
      <c r="R14" s="444">
        <f t="shared" si="6"/>
        <v>-0.41773152701735511</v>
      </c>
    </row>
    <row r="15" spans="1:159" ht="20.25" customHeight="1" x14ac:dyDescent="0.25">
      <c r="B15" s="90"/>
      <c r="C15" s="92" t="s">
        <v>52</v>
      </c>
      <c r="D15" s="129">
        <v>8961530.5399999991</v>
      </c>
      <c r="E15" s="130">
        <v>5794439</v>
      </c>
      <c r="F15" s="131">
        <v>16244030</v>
      </c>
      <c r="G15" s="132">
        <f t="shared" si="0"/>
        <v>30999999.539999999</v>
      </c>
      <c r="H15" s="113"/>
      <c r="I15" s="243">
        <v>8527393</v>
      </c>
      <c r="J15" s="244">
        <v>7165094</v>
      </c>
      <c r="K15" s="245">
        <v>12883546</v>
      </c>
      <c r="L15" s="246">
        <f t="shared" si="1"/>
        <v>28576033</v>
      </c>
      <c r="N15" s="186">
        <f t="shared" si="2"/>
        <v>-434137.53999999911</v>
      </c>
      <c r="O15" s="187">
        <f t="shared" si="3"/>
        <v>1370655</v>
      </c>
      <c r="P15" s="188">
        <f>K15-F15</f>
        <v>-3360484</v>
      </c>
      <c r="Q15" s="189">
        <f t="shared" si="5"/>
        <v>-2423966.5399999991</v>
      </c>
      <c r="R15" s="444">
        <f t="shared" si="6"/>
        <v>-8.4825158901517192E-2</v>
      </c>
    </row>
    <row r="16" spans="1:159" ht="20.25" customHeight="1" x14ac:dyDescent="0.25">
      <c r="B16" s="90"/>
      <c r="C16" s="89" t="s">
        <v>233</v>
      </c>
      <c r="D16" s="133">
        <v>775534.54</v>
      </c>
      <c r="E16" s="134">
        <v>724465</v>
      </c>
      <c r="F16" s="135">
        <v>225195</v>
      </c>
      <c r="G16" s="132">
        <f t="shared" si="0"/>
        <v>1725194.54</v>
      </c>
      <c r="H16" s="113"/>
      <c r="I16" s="247">
        <v>328844</v>
      </c>
      <c r="J16" s="248">
        <v>925250</v>
      </c>
      <c r="K16" s="249">
        <v>225195</v>
      </c>
      <c r="L16" s="246">
        <f t="shared" si="1"/>
        <v>1479289</v>
      </c>
      <c r="N16" s="190">
        <f t="shared" si="2"/>
        <v>-446690.54000000004</v>
      </c>
      <c r="O16" s="191">
        <f t="shared" si="3"/>
        <v>200785</v>
      </c>
      <c r="P16" s="192">
        <f t="shared" si="4"/>
        <v>0</v>
      </c>
      <c r="Q16" s="189">
        <f t="shared" si="5"/>
        <v>-245905.54000000004</v>
      </c>
      <c r="R16" s="444">
        <f t="shared" si="6"/>
        <v>-0.16623225076371151</v>
      </c>
    </row>
    <row r="17" spans="2:18" ht="20.25" customHeight="1" thickBot="1" x14ac:dyDescent="0.3">
      <c r="B17" s="90"/>
      <c r="C17" s="89" t="s">
        <v>53</v>
      </c>
      <c r="D17" s="327">
        <v>2147444.36</v>
      </c>
      <c r="E17" s="328">
        <v>3330293.5545171341</v>
      </c>
      <c r="F17" s="329">
        <v>3022262</v>
      </c>
      <c r="G17" s="330">
        <f t="shared" si="0"/>
        <v>8499999.9145171344</v>
      </c>
      <c r="H17" s="113"/>
      <c r="I17" s="259">
        <v>2127613</v>
      </c>
      <c r="J17" s="260">
        <v>3811410</v>
      </c>
      <c r="K17" s="261">
        <v>0</v>
      </c>
      <c r="L17" s="348">
        <f t="shared" si="1"/>
        <v>5939023</v>
      </c>
      <c r="N17" s="202">
        <f t="shared" si="2"/>
        <v>-19831.35999999987</v>
      </c>
      <c r="O17" s="203">
        <f t="shared" si="3"/>
        <v>481116.44548286591</v>
      </c>
      <c r="P17" s="204">
        <f t="shared" si="4"/>
        <v>-3022262</v>
      </c>
      <c r="Q17" s="448">
        <f t="shared" si="5"/>
        <v>-2560976.9145171344</v>
      </c>
      <c r="R17" s="445">
        <f t="shared" si="6"/>
        <v>-0.43121181960688387</v>
      </c>
    </row>
    <row r="18" spans="2:18" ht="20.25" customHeight="1" thickBot="1" x14ac:dyDescent="0.3">
      <c r="B18" s="88" t="s">
        <v>57</v>
      </c>
      <c r="C18" s="106" t="s">
        <v>232</v>
      </c>
      <c r="D18" s="331">
        <v>206997284.98000002</v>
      </c>
      <c r="E18" s="332">
        <v>44183763</v>
      </c>
      <c r="F18" s="333">
        <v>40118952</v>
      </c>
      <c r="G18" s="334">
        <f t="shared" si="0"/>
        <v>291299999.98000002</v>
      </c>
      <c r="H18" s="113"/>
      <c r="I18" s="263">
        <v>179650598</v>
      </c>
      <c r="J18" s="264">
        <v>48276080</v>
      </c>
      <c r="K18" s="265">
        <v>6162295</v>
      </c>
      <c r="L18" s="349">
        <f t="shared" si="1"/>
        <v>234088973</v>
      </c>
      <c r="N18" s="206">
        <f t="shared" si="2"/>
        <v>-27346686.980000019</v>
      </c>
      <c r="O18" s="207">
        <f t="shared" si="3"/>
        <v>4092317</v>
      </c>
      <c r="P18" s="208">
        <f t="shared" si="4"/>
        <v>-33956657</v>
      </c>
      <c r="Q18" s="449">
        <f t="shared" si="5"/>
        <v>-57211026.980000019</v>
      </c>
      <c r="R18" s="450">
        <f t="shared" si="6"/>
        <v>-0.24439864145159892</v>
      </c>
    </row>
    <row r="19" spans="2:18" ht="20.25" customHeight="1" x14ac:dyDescent="0.25">
      <c r="B19" s="88" t="s">
        <v>60</v>
      </c>
      <c r="C19" s="93" t="s">
        <v>60</v>
      </c>
      <c r="D19" s="137">
        <v>82803975.24000001</v>
      </c>
      <c r="E19" s="138">
        <v>34405735</v>
      </c>
      <c r="F19" s="139">
        <v>52790290.000000007</v>
      </c>
      <c r="G19" s="140">
        <f t="shared" si="0"/>
        <v>170000000.24000001</v>
      </c>
      <c r="H19" s="113"/>
      <c r="I19" s="251">
        <v>65849681</v>
      </c>
      <c r="J19" s="252">
        <v>20995843</v>
      </c>
      <c r="K19" s="253">
        <v>6612213</v>
      </c>
      <c r="L19" s="254">
        <f t="shared" si="1"/>
        <v>93457737</v>
      </c>
      <c r="N19" s="194">
        <f t="shared" si="2"/>
        <v>-16954294.24000001</v>
      </c>
      <c r="O19" s="195">
        <f t="shared" si="3"/>
        <v>-13409892</v>
      </c>
      <c r="P19" s="196">
        <f t="shared" si="4"/>
        <v>-46178077.000000007</v>
      </c>
      <c r="Q19" s="197">
        <f t="shared" si="5"/>
        <v>-76542263.24000001</v>
      </c>
      <c r="R19" s="446">
        <f t="shared" si="6"/>
        <v>-0.81900403002482303</v>
      </c>
    </row>
    <row r="20" spans="2:18" ht="20.25" customHeight="1" thickBot="1" x14ac:dyDescent="0.3">
      <c r="B20" s="90"/>
      <c r="C20" s="89" t="s">
        <v>61</v>
      </c>
      <c r="D20" s="327">
        <v>2370101.15</v>
      </c>
      <c r="E20" s="328">
        <v>803544</v>
      </c>
      <c r="F20" s="329">
        <v>1683154.6</v>
      </c>
      <c r="G20" s="330">
        <f t="shared" si="0"/>
        <v>4856799.75</v>
      </c>
      <c r="H20" s="113"/>
      <c r="I20" s="259">
        <v>2210710</v>
      </c>
      <c r="J20" s="260">
        <v>1092422</v>
      </c>
      <c r="K20" s="261">
        <v>298541</v>
      </c>
      <c r="L20" s="348">
        <f t="shared" si="1"/>
        <v>3601673</v>
      </c>
      <c r="N20" s="202">
        <f t="shared" si="2"/>
        <v>-159391.14999999991</v>
      </c>
      <c r="O20" s="203">
        <f t="shared" si="3"/>
        <v>288878</v>
      </c>
      <c r="P20" s="204">
        <f t="shared" si="4"/>
        <v>-1384613.6</v>
      </c>
      <c r="Q20" s="448">
        <f t="shared" si="5"/>
        <v>-1255126.75</v>
      </c>
      <c r="R20" s="445">
        <f t="shared" si="6"/>
        <v>-0.34848437101313751</v>
      </c>
    </row>
    <row r="21" spans="2:18" ht="20.25" customHeight="1" x14ac:dyDescent="0.25">
      <c r="B21" s="88" t="s">
        <v>62</v>
      </c>
      <c r="C21" s="93" t="s">
        <v>268</v>
      </c>
      <c r="D21" s="335">
        <v>5454075.9699999997</v>
      </c>
      <c r="E21" s="336">
        <v>6000851</v>
      </c>
      <c r="F21" s="337">
        <v>57745073</v>
      </c>
      <c r="G21" s="338">
        <f t="shared" si="0"/>
        <v>69199999.969999999</v>
      </c>
      <c r="H21" s="113"/>
      <c r="I21" s="267">
        <v>3125522</v>
      </c>
      <c r="J21" s="268">
        <v>5523962</v>
      </c>
      <c r="K21" s="269">
        <v>52471591</v>
      </c>
      <c r="L21" s="350">
        <f t="shared" si="1"/>
        <v>61121075</v>
      </c>
      <c r="N21" s="210">
        <f t="shared" si="2"/>
        <v>-2328553.9699999997</v>
      </c>
      <c r="O21" s="211">
        <f t="shared" si="3"/>
        <v>-476889</v>
      </c>
      <c r="P21" s="212">
        <f t="shared" si="4"/>
        <v>-5273482</v>
      </c>
      <c r="Q21" s="451">
        <f t="shared" si="5"/>
        <v>-8078924.9699999988</v>
      </c>
      <c r="R21" s="446">
        <f t="shared" si="6"/>
        <v>-0.1321790392266497</v>
      </c>
    </row>
    <row r="22" spans="2:18" ht="20.25" customHeight="1" x14ac:dyDescent="0.25">
      <c r="B22" s="90"/>
      <c r="C22" s="92" t="s">
        <v>230</v>
      </c>
      <c r="D22" s="320">
        <v>7650669.2699999996</v>
      </c>
      <c r="E22" s="321">
        <v>8124794</v>
      </c>
      <c r="F22" s="322">
        <v>444224537</v>
      </c>
      <c r="G22" s="323">
        <f t="shared" si="0"/>
        <v>460000000.26999998</v>
      </c>
      <c r="H22" s="113"/>
      <c r="I22" s="255">
        <v>5122236</v>
      </c>
      <c r="J22" s="256">
        <v>5360174</v>
      </c>
      <c r="K22" s="257">
        <v>440690182</v>
      </c>
      <c r="L22" s="347">
        <f t="shared" si="1"/>
        <v>451172592</v>
      </c>
      <c r="N22" s="198">
        <f t="shared" si="2"/>
        <v>-2528433.2699999996</v>
      </c>
      <c r="O22" s="199">
        <f t="shared" si="3"/>
        <v>-2764620</v>
      </c>
      <c r="P22" s="200">
        <f t="shared" si="4"/>
        <v>-3534355</v>
      </c>
      <c r="Q22" s="447">
        <f t="shared" si="5"/>
        <v>-8827408.2699999809</v>
      </c>
      <c r="R22" s="444">
        <f t="shared" si="6"/>
        <v>-1.9565479877376907E-2</v>
      </c>
    </row>
    <row r="23" spans="2:18" ht="20.25" customHeight="1" x14ac:dyDescent="0.25">
      <c r="B23" s="90"/>
      <c r="C23" s="89" t="s">
        <v>229</v>
      </c>
      <c r="D23" s="327">
        <v>6860911.5899999999</v>
      </c>
      <c r="E23" s="328">
        <v>4639088</v>
      </c>
      <c r="F23" s="329">
        <v>1000000</v>
      </c>
      <c r="G23" s="323">
        <f t="shared" si="0"/>
        <v>12499999.59</v>
      </c>
      <c r="H23" s="113"/>
      <c r="I23" s="259">
        <v>3785555</v>
      </c>
      <c r="J23" s="260">
        <v>3926210</v>
      </c>
      <c r="K23" s="261">
        <v>152353</v>
      </c>
      <c r="L23" s="347">
        <f t="shared" si="1"/>
        <v>7864118</v>
      </c>
      <c r="N23" s="202">
        <f t="shared" si="2"/>
        <v>-3075356.59</v>
      </c>
      <c r="O23" s="203">
        <f t="shared" si="3"/>
        <v>-712878</v>
      </c>
      <c r="P23" s="204">
        <f t="shared" si="4"/>
        <v>-847647</v>
      </c>
      <c r="Q23" s="447">
        <f t="shared" si="5"/>
        <v>-4635881.59</v>
      </c>
      <c r="R23" s="444">
        <f t="shared" si="6"/>
        <v>-0.58949796913016816</v>
      </c>
    </row>
    <row r="24" spans="2:18" ht="20.25" customHeight="1" thickBot="1" x14ac:dyDescent="0.3">
      <c r="B24" s="90"/>
      <c r="C24" s="89" t="s">
        <v>228</v>
      </c>
      <c r="D24" s="327">
        <v>7615447.54</v>
      </c>
      <c r="E24" s="328">
        <v>5620580</v>
      </c>
      <c r="F24" s="329">
        <v>39556227</v>
      </c>
      <c r="G24" s="330">
        <f t="shared" si="0"/>
        <v>52792254.539999999</v>
      </c>
      <c r="H24" s="113"/>
      <c r="I24" s="259">
        <v>6724278</v>
      </c>
      <c r="J24" s="260">
        <v>7953675</v>
      </c>
      <c r="K24" s="261">
        <v>1461460</v>
      </c>
      <c r="L24" s="348">
        <f t="shared" si="1"/>
        <v>16139413</v>
      </c>
      <c r="N24" s="202">
        <f t="shared" si="2"/>
        <v>-891169.54</v>
      </c>
      <c r="O24" s="203">
        <f t="shared" si="3"/>
        <v>2333095</v>
      </c>
      <c r="P24" s="204">
        <f t="shared" si="4"/>
        <v>-38094767</v>
      </c>
      <c r="Q24" s="448">
        <f t="shared" si="5"/>
        <v>-36652841.539999999</v>
      </c>
      <c r="R24" s="445">
        <f t="shared" si="6"/>
        <v>-2.2710145368979653</v>
      </c>
    </row>
    <row r="25" spans="2:18" ht="20.25" customHeight="1" x14ac:dyDescent="0.25">
      <c r="B25" s="88" t="s">
        <v>227</v>
      </c>
      <c r="C25" s="93" t="s">
        <v>226</v>
      </c>
      <c r="D25" s="335">
        <v>12662025.59</v>
      </c>
      <c r="E25" s="336">
        <v>8223211.0999999996</v>
      </c>
      <c r="F25" s="337">
        <v>16114763.4</v>
      </c>
      <c r="G25" s="338">
        <f t="shared" si="0"/>
        <v>37000000.089999996</v>
      </c>
      <c r="H25" s="113"/>
      <c r="I25" s="267">
        <v>11866877</v>
      </c>
      <c r="J25" s="268">
        <v>7043351</v>
      </c>
      <c r="K25" s="269">
        <v>25532311</v>
      </c>
      <c r="L25" s="350">
        <f t="shared" si="1"/>
        <v>44442539</v>
      </c>
      <c r="N25" s="210">
        <f t="shared" si="2"/>
        <v>-795148.58999999985</v>
      </c>
      <c r="O25" s="211">
        <f t="shared" si="3"/>
        <v>-1179860.0999999996</v>
      </c>
      <c r="P25" s="212">
        <f t="shared" si="4"/>
        <v>9417547.5999999996</v>
      </c>
      <c r="Q25" s="451">
        <f t="shared" si="5"/>
        <v>7442538.9100000039</v>
      </c>
      <c r="R25" s="446">
        <f t="shared" si="6"/>
        <v>0.16746430508842</v>
      </c>
    </row>
    <row r="26" spans="2:18" ht="20.25" customHeight="1" x14ac:dyDescent="0.25">
      <c r="B26" s="90" t="s">
        <v>225</v>
      </c>
      <c r="C26" s="92" t="s">
        <v>224</v>
      </c>
      <c r="D26" s="320">
        <v>7896604.4900000002</v>
      </c>
      <c r="E26" s="321">
        <v>6802756</v>
      </c>
      <c r="F26" s="322">
        <v>15500639.999999998</v>
      </c>
      <c r="G26" s="323">
        <f t="shared" si="0"/>
        <v>30200000.489999998</v>
      </c>
      <c r="H26" s="113"/>
      <c r="I26" s="255">
        <v>5938235</v>
      </c>
      <c r="J26" s="256">
        <v>5780115</v>
      </c>
      <c r="K26" s="257">
        <v>2361634</v>
      </c>
      <c r="L26" s="347">
        <f t="shared" si="1"/>
        <v>14079984</v>
      </c>
      <c r="N26" s="198">
        <f t="shared" si="2"/>
        <v>-1958369.4900000002</v>
      </c>
      <c r="O26" s="199">
        <f t="shared" si="3"/>
        <v>-1022641</v>
      </c>
      <c r="P26" s="200">
        <f t="shared" si="4"/>
        <v>-13139005.999999998</v>
      </c>
      <c r="Q26" s="447">
        <f t="shared" si="5"/>
        <v>-16120016.489999998</v>
      </c>
      <c r="R26" s="444">
        <f t="shared" si="6"/>
        <v>-1.1448888358111768</v>
      </c>
    </row>
    <row r="27" spans="2:18" ht="20.25" customHeight="1" x14ac:dyDescent="0.25">
      <c r="B27" s="90" t="s">
        <v>223</v>
      </c>
      <c r="C27" s="92" t="s">
        <v>222</v>
      </c>
      <c r="D27" s="320">
        <v>3081660.56</v>
      </c>
      <c r="E27" s="321">
        <v>3142861.4</v>
      </c>
      <c r="F27" s="322">
        <v>3275478</v>
      </c>
      <c r="G27" s="323">
        <f t="shared" si="0"/>
        <v>9499999.9600000009</v>
      </c>
      <c r="H27" s="113"/>
      <c r="I27" s="255">
        <v>2227660</v>
      </c>
      <c r="J27" s="256">
        <v>2602882</v>
      </c>
      <c r="K27" s="257">
        <v>3539331</v>
      </c>
      <c r="L27" s="347">
        <f t="shared" si="1"/>
        <v>8369873</v>
      </c>
      <c r="N27" s="198">
        <f t="shared" si="2"/>
        <v>-854000.56</v>
      </c>
      <c r="O27" s="199">
        <f t="shared" si="3"/>
        <v>-539979.39999999991</v>
      </c>
      <c r="P27" s="200">
        <f t="shared" si="4"/>
        <v>263853</v>
      </c>
      <c r="Q27" s="447">
        <f t="shared" si="5"/>
        <v>-1130126.9600000009</v>
      </c>
      <c r="R27" s="444">
        <f t="shared" si="6"/>
        <v>-0.13502319091341061</v>
      </c>
    </row>
    <row r="28" spans="2:18" ht="20.25" customHeight="1" x14ac:dyDescent="0.25">
      <c r="B28" s="90"/>
      <c r="C28" s="92" t="s">
        <v>267</v>
      </c>
      <c r="D28" s="320">
        <v>91632984.460000008</v>
      </c>
      <c r="E28" s="321">
        <v>11571263</v>
      </c>
      <c r="F28" s="322">
        <v>6795753</v>
      </c>
      <c r="G28" s="323">
        <f t="shared" si="0"/>
        <v>110000000.46000001</v>
      </c>
      <c r="H28" s="113"/>
      <c r="I28" s="255">
        <v>90296093</v>
      </c>
      <c r="J28" s="256">
        <v>14641452</v>
      </c>
      <c r="K28" s="257">
        <v>5832376</v>
      </c>
      <c r="L28" s="347">
        <f t="shared" si="1"/>
        <v>110769921</v>
      </c>
      <c r="N28" s="198">
        <f t="shared" si="2"/>
        <v>-1336891.4600000083</v>
      </c>
      <c r="O28" s="199">
        <f t="shared" si="3"/>
        <v>3070189</v>
      </c>
      <c r="P28" s="200">
        <f t="shared" si="4"/>
        <v>-963377</v>
      </c>
      <c r="Q28" s="447">
        <f t="shared" si="5"/>
        <v>769920.53999999166</v>
      </c>
      <c r="R28" s="444">
        <f t="shared" si="6"/>
        <v>6.9506282305644299E-3</v>
      </c>
    </row>
    <row r="29" spans="2:18" ht="20.25" customHeight="1" thickBot="1" x14ac:dyDescent="0.3">
      <c r="B29" s="90"/>
      <c r="C29" s="89" t="s">
        <v>72</v>
      </c>
      <c r="D29" s="327">
        <v>789612.33</v>
      </c>
      <c r="E29" s="328">
        <v>710395</v>
      </c>
      <c r="F29" s="329">
        <v>356793</v>
      </c>
      <c r="G29" s="330">
        <f t="shared" si="0"/>
        <v>1856800.33</v>
      </c>
      <c r="H29" s="113"/>
      <c r="I29" s="259">
        <v>365433</v>
      </c>
      <c r="J29" s="260">
        <v>740660</v>
      </c>
      <c r="K29" s="261">
        <v>0</v>
      </c>
      <c r="L29" s="348">
        <f t="shared" si="1"/>
        <v>1106093</v>
      </c>
      <c r="N29" s="202">
        <f t="shared" si="2"/>
        <v>-424179.32999999996</v>
      </c>
      <c r="O29" s="203">
        <f t="shared" si="3"/>
        <v>30265</v>
      </c>
      <c r="P29" s="204">
        <f t="shared" si="4"/>
        <v>-356793</v>
      </c>
      <c r="Q29" s="448">
        <f t="shared" si="5"/>
        <v>-750707.33000000007</v>
      </c>
      <c r="R29" s="445">
        <f t="shared" si="6"/>
        <v>-0.67870181802072704</v>
      </c>
    </row>
    <row r="30" spans="2:18" ht="20.25" customHeight="1" x14ac:dyDescent="0.25">
      <c r="B30" s="88" t="s">
        <v>219</v>
      </c>
      <c r="C30" s="93" t="s">
        <v>218</v>
      </c>
      <c r="D30" s="335">
        <v>1048932.5</v>
      </c>
      <c r="E30" s="336">
        <v>25425567</v>
      </c>
      <c r="F30" s="339">
        <v>6525500</v>
      </c>
      <c r="G30" s="340">
        <f t="shared" si="0"/>
        <v>32999999.5</v>
      </c>
      <c r="H30" s="113"/>
      <c r="I30" s="267">
        <v>1284182</v>
      </c>
      <c r="J30" s="268">
        <v>78767359</v>
      </c>
      <c r="K30" s="277">
        <v>12538770</v>
      </c>
      <c r="L30" s="351">
        <f t="shared" si="1"/>
        <v>92590311</v>
      </c>
      <c r="N30" s="210">
        <f t="shared" si="2"/>
        <v>235249.5</v>
      </c>
      <c r="O30" s="211">
        <f t="shared" si="3"/>
        <v>53341792</v>
      </c>
      <c r="P30" s="220">
        <f t="shared" si="4"/>
        <v>6013270</v>
      </c>
      <c r="Q30" s="452">
        <f t="shared" si="5"/>
        <v>59590311.5</v>
      </c>
      <c r="R30" s="453">
        <f t="shared" si="6"/>
        <v>0.64359122306004568</v>
      </c>
    </row>
    <row r="31" spans="2:18" ht="20.25" customHeight="1" x14ac:dyDescent="0.25">
      <c r="B31" s="90" t="s">
        <v>217</v>
      </c>
      <c r="C31" s="92" t="s">
        <v>216</v>
      </c>
      <c r="D31" s="320">
        <v>1071361.23</v>
      </c>
      <c r="E31" s="321">
        <v>7449636</v>
      </c>
      <c r="F31" s="171">
        <v>1479003</v>
      </c>
      <c r="G31" s="172">
        <f t="shared" si="0"/>
        <v>10000000.23</v>
      </c>
      <c r="H31" s="113"/>
      <c r="I31" s="255">
        <v>1003133</v>
      </c>
      <c r="J31" s="256">
        <v>27546117</v>
      </c>
      <c r="K31" s="286">
        <v>1458440</v>
      </c>
      <c r="L31" s="282">
        <f t="shared" si="1"/>
        <v>30007690</v>
      </c>
      <c r="N31" s="198">
        <f t="shared" si="2"/>
        <v>-68228.229999999981</v>
      </c>
      <c r="O31" s="199">
        <f t="shared" si="3"/>
        <v>20096481</v>
      </c>
      <c r="P31" s="229">
        <f t="shared" si="4"/>
        <v>-20563</v>
      </c>
      <c r="Q31" s="225">
        <f t="shared" si="5"/>
        <v>20007689.77</v>
      </c>
      <c r="R31" s="454">
        <f t="shared" si="6"/>
        <v>0.66675208154976273</v>
      </c>
    </row>
    <row r="32" spans="2:18" ht="20.25" customHeight="1" x14ac:dyDescent="0.25">
      <c r="B32" s="90"/>
      <c r="C32" s="92" t="s">
        <v>215</v>
      </c>
      <c r="D32" s="320">
        <v>3630183.92</v>
      </c>
      <c r="E32" s="321">
        <v>7488202</v>
      </c>
      <c r="F32" s="171">
        <v>1881614</v>
      </c>
      <c r="G32" s="172">
        <f t="shared" si="0"/>
        <v>12999999.92</v>
      </c>
      <c r="H32" s="113"/>
      <c r="I32" s="255">
        <v>4205359</v>
      </c>
      <c r="J32" s="256">
        <v>7960275</v>
      </c>
      <c r="K32" s="286">
        <v>17520461</v>
      </c>
      <c r="L32" s="282">
        <f t="shared" si="1"/>
        <v>29686095</v>
      </c>
      <c r="N32" s="198">
        <f t="shared" si="2"/>
        <v>575175.08000000007</v>
      </c>
      <c r="O32" s="199">
        <f t="shared" si="3"/>
        <v>472073</v>
      </c>
      <c r="P32" s="229">
        <f t="shared" si="4"/>
        <v>15638847</v>
      </c>
      <c r="Q32" s="225">
        <f t="shared" si="5"/>
        <v>16686095.08</v>
      </c>
      <c r="R32" s="454">
        <f t="shared" si="6"/>
        <v>0.5620845409273264</v>
      </c>
    </row>
    <row r="33" spans="1:18" ht="20.25" customHeight="1" x14ac:dyDescent="0.25">
      <c r="B33" s="90"/>
      <c r="C33" s="92" t="s">
        <v>214</v>
      </c>
      <c r="D33" s="320">
        <v>18995996.079999998</v>
      </c>
      <c r="E33" s="321">
        <v>9013404</v>
      </c>
      <c r="F33" s="171">
        <v>990600</v>
      </c>
      <c r="G33" s="172">
        <f t="shared" si="0"/>
        <v>29000000.079999998</v>
      </c>
      <c r="H33" s="113"/>
      <c r="I33" s="255">
        <v>26446552</v>
      </c>
      <c r="J33" s="256">
        <v>49529008</v>
      </c>
      <c r="K33" s="286">
        <v>6304160</v>
      </c>
      <c r="L33" s="282">
        <f t="shared" si="1"/>
        <v>82279720</v>
      </c>
      <c r="N33" s="198">
        <f t="shared" si="2"/>
        <v>7450555.9200000018</v>
      </c>
      <c r="O33" s="199">
        <f t="shared" si="3"/>
        <v>40515604</v>
      </c>
      <c r="P33" s="229">
        <f t="shared" si="4"/>
        <v>5313560</v>
      </c>
      <c r="Q33" s="225">
        <f t="shared" si="5"/>
        <v>53279719.920000002</v>
      </c>
      <c r="R33" s="454">
        <f t="shared" si="6"/>
        <v>0.64754376801476721</v>
      </c>
    </row>
    <row r="34" spans="1:18" ht="20.25" customHeight="1" x14ac:dyDescent="0.25">
      <c r="B34" s="90"/>
      <c r="C34" s="92" t="s">
        <v>213</v>
      </c>
      <c r="D34" s="320">
        <v>6075335.8499999996</v>
      </c>
      <c r="E34" s="321">
        <v>7100748</v>
      </c>
      <c r="F34" s="322">
        <v>1823916</v>
      </c>
      <c r="G34" s="323">
        <f t="shared" si="0"/>
        <v>14999999.85</v>
      </c>
      <c r="H34" s="113"/>
      <c r="I34" s="255">
        <v>4623810</v>
      </c>
      <c r="J34" s="256">
        <v>5247081</v>
      </c>
      <c r="K34" s="257">
        <v>197860</v>
      </c>
      <c r="L34" s="347">
        <f t="shared" si="1"/>
        <v>10068751</v>
      </c>
      <c r="N34" s="198">
        <f t="shared" si="2"/>
        <v>-1451525.8499999996</v>
      </c>
      <c r="O34" s="199">
        <f t="shared" si="3"/>
        <v>-1853667</v>
      </c>
      <c r="P34" s="200">
        <f t="shared" si="4"/>
        <v>-1626056</v>
      </c>
      <c r="Q34" s="447">
        <f t="shared" si="5"/>
        <v>-4931248.8499999996</v>
      </c>
      <c r="R34" s="444">
        <f t="shared" si="6"/>
        <v>-0.48975775148278072</v>
      </c>
    </row>
    <row r="35" spans="1:18" ht="20.25" customHeight="1" x14ac:dyDescent="0.25">
      <c r="B35" s="90"/>
      <c r="C35" s="92" t="s">
        <v>212</v>
      </c>
      <c r="D35" s="320">
        <v>1580707.95</v>
      </c>
      <c r="E35" s="321">
        <v>5383492</v>
      </c>
      <c r="F35" s="322">
        <v>3535800</v>
      </c>
      <c r="G35" s="323">
        <f t="shared" si="0"/>
        <v>10499999.949999999</v>
      </c>
      <c r="H35" s="113"/>
      <c r="I35" s="255">
        <v>1411708</v>
      </c>
      <c r="J35" s="256">
        <v>4965561</v>
      </c>
      <c r="K35" s="257">
        <v>3354140</v>
      </c>
      <c r="L35" s="347">
        <f t="shared" si="1"/>
        <v>9731409</v>
      </c>
      <c r="N35" s="198">
        <f t="shared" si="2"/>
        <v>-168999.94999999995</v>
      </c>
      <c r="O35" s="199">
        <f t="shared" si="3"/>
        <v>-417931</v>
      </c>
      <c r="P35" s="200">
        <f t="shared" si="4"/>
        <v>-181660</v>
      </c>
      <c r="Q35" s="447">
        <f t="shared" si="5"/>
        <v>-768590.94999999925</v>
      </c>
      <c r="R35" s="444">
        <f t="shared" si="6"/>
        <v>-7.8980438495597022E-2</v>
      </c>
    </row>
    <row r="36" spans="1:18" ht="20.25" customHeight="1" x14ac:dyDescent="0.25">
      <c r="B36" s="90"/>
      <c r="C36" s="92" t="s">
        <v>211</v>
      </c>
      <c r="D36" s="320">
        <v>11877726.960000001</v>
      </c>
      <c r="E36" s="321">
        <v>6733873</v>
      </c>
      <c r="F36" s="322">
        <v>388400</v>
      </c>
      <c r="G36" s="323">
        <f t="shared" si="0"/>
        <v>18999999.960000001</v>
      </c>
      <c r="H36" s="113"/>
      <c r="I36" s="255">
        <v>18311483</v>
      </c>
      <c r="J36" s="256">
        <v>11758643</v>
      </c>
      <c r="K36" s="257">
        <v>97033</v>
      </c>
      <c r="L36" s="347">
        <f t="shared" si="1"/>
        <v>30167159</v>
      </c>
      <c r="N36" s="198">
        <f t="shared" si="2"/>
        <v>6433756.0399999991</v>
      </c>
      <c r="O36" s="199">
        <f t="shared" si="3"/>
        <v>5024770</v>
      </c>
      <c r="P36" s="200">
        <f t="shared" si="4"/>
        <v>-291367</v>
      </c>
      <c r="Q36" s="447">
        <f t="shared" si="5"/>
        <v>11167159.039999999</v>
      </c>
      <c r="R36" s="444">
        <f t="shared" si="6"/>
        <v>0.37017602618794826</v>
      </c>
    </row>
    <row r="37" spans="1:18" ht="20.25" customHeight="1" x14ac:dyDescent="0.25">
      <c r="B37" s="90"/>
      <c r="C37" s="92" t="s">
        <v>82</v>
      </c>
      <c r="D37" s="320">
        <v>757088.17</v>
      </c>
      <c r="E37" s="321">
        <v>921812</v>
      </c>
      <c r="F37" s="322">
        <v>177900</v>
      </c>
      <c r="G37" s="323">
        <f t="shared" si="0"/>
        <v>1856800.17</v>
      </c>
      <c r="H37" s="113"/>
      <c r="I37" s="255">
        <v>520260</v>
      </c>
      <c r="J37" s="256">
        <v>1199795</v>
      </c>
      <c r="K37" s="257">
        <v>116000</v>
      </c>
      <c r="L37" s="347">
        <f t="shared" si="1"/>
        <v>1836055</v>
      </c>
      <c r="N37" s="198">
        <f t="shared" si="2"/>
        <v>-236828.17000000004</v>
      </c>
      <c r="O37" s="199">
        <f t="shared" si="3"/>
        <v>277983</v>
      </c>
      <c r="P37" s="200">
        <f t="shared" si="4"/>
        <v>-61900</v>
      </c>
      <c r="Q37" s="447">
        <f t="shared" si="5"/>
        <v>-20745.169999999925</v>
      </c>
      <c r="R37" s="444">
        <f t="shared" si="6"/>
        <v>-1.1298773729545098E-2</v>
      </c>
    </row>
    <row r="38" spans="1:18" ht="20.25" customHeight="1" x14ac:dyDescent="0.25">
      <c r="B38" s="90"/>
      <c r="C38" s="92" t="s">
        <v>83</v>
      </c>
      <c r="D38" s="320">
        <v>883603.78</v>
      </c>
      <c r="E38" s="321">
        <v>1501196</v>
      </c>
      <c r="F38" s="322">
        <v>472000</v>
      </c>
      <c r="G38" s="323">
        <f t="shared" ref="G38:G57" si="7">SUM(D38:F38)</f>
        <v>2856799.7800000003</v>
      </c>
      <c r="H38" s="113"/>
      <c r="I38" s="255">
        <v>772195</v>
      </c>
      <c r="J38" s="256">
        <v>1305108</v>
      </c>
      <c r="K38" s="257">
        <v>381950</v>
      </c>
      <c r="L38" s="347">
        <f t="shared" si="1"/>
        <v>2459253</v>
      </c>
      <c r="N38" s="198">
        <f t="shared" si="2"/>
        <v>-111408.78000000003</v>
      </c>
      <c r="O38" s="199">
        <f t="shared" si="3"/>
        <v>-196088</v>
      </c>
      <c r="P38" s="200">
        <f t="shared" si="4"/>
        <v>-90050</v>
      </c>
      <c r="Q38" s="447">
        <f t="shared" si="5"/>
        <v>-397546.78000000026</v>
      </c>
      <c r="R38" s="444">
        <f t="shared" si="6"/>
        <v>-0.16165346956982476</v>
      </c>
    </row>
    <row r="39" spans="1:18" ht="20.25" customHeight="1" x14ac:dyDescent="0.25">
      <c r="B39" s="90"/>
      <c r="C39" s="92" t="s">
        <v>84</v>
      </c>
      <c r="D39" s="320">
        <v>944098.06</v>
      </c>
      <c r="E39" s="321">
        <v>1612094</v>
      </c>
      <c r="F39" s="322">
        <v>142408</v>
      </c>
      <c r="G39" s="323">
        <f t="shared" si="7"/>
        <v>2698600.06</v>
      </c>
      <c r="H39" s="113"/>
      <c r="I39" s="255">
        <v>755728</v>
      </c>
      <c r="J39" s="256">
        <v>1591970</v>
      </c>
      <c r="K39" s="257">
        <v>296526</v>
      </c>
      <c r="L39" s="347">
        <f t="shared" si="1"/>
        <v>2644224</v>
      </c>
      <c r="N39" s="198">
        <f t="shared" si="2"/>
        <v>-188370.06000000006</v>
      </c>
      <c r="O39" s="199">
        <f t="shared" si="3"/>
        <v>-20124</v>
      </c>
      <c r="P39" s="200">
        <f t="shared" si="4"/>
        <v>154118</v>
      </c>
      <c r="Q39" s="447">
        <f t="shared" si="5"/>
        <v>-54376.060000000056</v>
      </c>
      <c r="R39" s="444">
        <f t="shared" si="6"/>
        <v>-2.0564089880433751E-2</v>
      </c>
    </row>
    <row r="40" spans="1:18" ht="20.25" customHeight="1" x14ac:dyDescent="0.25">
      <c r="B40" s="90"/>
      <c r="C40" s="92" t="s">
        <v>85</v>
      </c>
      <c r="D40" s="320">
        <v>679548.66</v>
      </c>
      <c r="E40" s="321">
        <v>1086783</v>
      </c>
      <c r="F40" s="322">
        <v>90468</v>
      </c>
      <c r="G40" s="323">
        <f t="shared" si="7"/>
        <v>1856799.6600000001</v>
      </c>
      <c r="H40" s="113"/>
      <c r="I40" s="255">
        <v>622775</v>
      </c>
      <c r="J40" s="256">
        <v>1550119</v>
      </c>
      <c r="K40" s="257">
        <v>20800</v>
      </c>
      <c r="L40" s="347">
        <f t="shared" si="1"/>
        <v>2193694</v>
      </c>
      <c r="N40" s="198">
        <f t="shared" si="2"/>
        <v>-56773.660000000033</v>
      </c>
      <c r="O40" s="199">
        <f t="shared" si="3"/>
        <v>463336</v>
      </c>
      <c r="P40" s="200">
        <f t="shared" si="4"/>
        <v>-69668</v>
      </c>
      <c r="Q40" s="447">
        <f t="shared" si="5"/>
        <v>336894.33999999985</v>
      </c>
      <c r="R40" s="444">
        <f t="shared" si="6"/>
        <v>0.15357398980897055</v>
      </c>
    </row>
    <row r="41" spans="1:18" ht="20.25" customHeight="1" thickBot="1" x14ac:dyDescent="0.3">
      <c r="B41" s="90"/>
      <c r="C41" s="92" t="s">
        <v>266</v>
      </c>
      <c r="D41" s="320">
        <v>30204766.84</v>
      </c>
      <c r="E41" s="321">
        <v>10699233</v>
      </c>
      <c r="F41" s="322">
        <v>9096000</v>
      </c>
      <c r="G41" s="323">
        <f t="shared" si="7"/>
        <v>49999999.840000004</v>
      </c>
      <c r="H41" s="113"/>
      <c r="I41" s="255">
        <v>32545350</v>
      </c>
      <c r="J41" s="256">
        <v>18256485</v>
      </c>
      <c r="K41" s="257">
        <v>585330</v>
      </c>
      <c r="L41" s="347">
        <f t="shared" si="1"/>
        <v>51387165</v>
      </c>
      <c r="N41" s="198">
        <f t="shared" si="2"/>
        <v>2340583.16</v>
      </c>
      <c r="O41" s="199">
        <f t="shared" si="3"/>
        <v>7557252</v>
      </c>
      <c r="P41" s="200">
        <f t="shared" si="4"/>
        <v>-8510670</v>
      </c>
      <c r="Q41" s="447">
        <f t="shared" si="5"/>
        <v>1387165.1599999964</v>
      </c>
      <c r="R41" s="444">
        <f t="shared" si="6"/>
        <v>2.6994389746933821E-2</v>
      </c>
    </row>
    <row r="42" spans="1:18" ht="20.25" customHeight="1" x14ac:dyDescent="0.25">
      <c r="B42" s="88" t="s">
        <v>87</v>
      </c>
      <c r="C42" s="93" t="s">
        <v>208</v>
      </c>
      <c r="D42" s="335">
        <v>22222535</v>
      </c>
      <c r="E42" s="336">
        <v>3712465</v>
      </c>
      <c r="F42" s="337">
        <v>4065000</v>
      </c>
      <c r="G42" s="338">
        <f t="shared" si="7"/>
        <v>30000000</v>
      </c>
      <c r="H42" s="113"/>
      <c r="I42" s="267">
        <v>24050254</v>
      </c>
      <c r="J42" s="268">
        <v>1223308</v>
      </c>
      <c r="K42" s="269">
        <v>0</v>
      </c>
      <c r="L42" s="350">
        <f t="shared" si="1"/>
        <v>25273562</v>
      </c>
      <c r="N42" s="210">
        <f t="shared" si="2"/>
        <v>1827719</v>
      </c>
      <c r="O42" s="211">
        <f t="shared" si="3"/>
        <v>-2489157</v>
      </c>
      <c r="P42" s="212">
        <f t="shared" si="4"/>
        <v>-4065000</v>
      </c>
      <c r="Q42" s="451">
        <f t="shared" si="5"/>
        <v>-4726438</v>
      </c>
      <c r="R42" s="446">
        <f t="shared" si="6"/>
        <v>-0.18701115418554773</v>
      </c>
    </row>
    <row r="43" spans="1:18" ht="20.25" customHeight="1" x14ac:dyDescent="0.25">
      <c r="B43" s="90"/>
      <c r="C43" s="92" t="s">
        <v>207</v>
      </c>
      <c r="D43" s="320">
        <v>13124038.708000001</v>
      </c>
      <c r="E43" s="321">
        <v>5118720</v>
      </c>
      <c r="F43" s="322">
        <v>2179882.9</v>
      </c>
      <c r="G43" s="323">
        <f t="shared" si="7"/>
        <v>20422641.607999999</v>
      </c>
      <c r="H43" s="113"/>
      <c r="I43" s="255">
        <v>21250763</v>
      </c>
      <c r="J43" s="256">
        <v>6025657</v>
      </c>
      <c r="K43" s="257">
        <v>1491225</v>
      </c>
      <c r="L43" s="347">
        <f t="shared" si="1"/>
        <v>28767645</v>
      </c>
      <c r="N43" s="198">
        <f t="shared" si="2"/>
        <v>8126724.2919999994</v>
      </c>
      <c r="O43" s="199">
        <f t="shared" si="3"/>
        <v>906937</v>
      </c>
      <c r="P43" s="200">
        <f t="shared" si="4"/>
        <v>-688657.89999999991</v>
      </c>
      <c r="Q43" s="447">
        <f t="shared" si="5"/>
        <v>8345003.3920000009</v>
      </c>
      <c r="R43" s="444">
        <f t="shared" si="6"/>
        <v>0.29008295228893438</v>
      </c>
    </row>
    <row r="44" spans="1:18" ht="20.25" customHeight="1" x14ac:dyDescent="0.25">
      <c r="B44" s="90"/>
      <c r="C44" s="92" t="s">
        <v>206</v>
      </c>
      <c r="D44" s="320">
        <v>328293923.65545863</v>
      </c>
      <c r="E44" s="321">
        <v>31777906.9846268</v>
      </c>
      <c r="F44" s="322">
        <v>17245943.006496351</v>
      </c>
      <c r="G44" s="323">
        <f t="shared" si="7"/>
        <v>377317773.64658183</v>
      </c>
      <c r="H44" s="113"/>
      <c r="I44" s="255">
        <v>358658199</v>
      </c>
      <c r="J44" s="256">
        <v>88389851</v>
      </c>
      <c r="K44" s="257">
        <v>22248768</v>
      </c>
      <c r="L44" s="347">
        <f t="shared" si="1"/>
        <v>469296818</v>
      </c>
      <c r="N44" s="198">
        <f t="shared" si="2"/>
        <v>30364275.344541371</v>
      </c>
      <c r="O44" s="199">
        <f t="shared" si="3"/>
        <v>56611944.0153732</v>
      </c>
      <c r="P44" s="200">
        <f t="shared" si="4"/>
        <v>5002824.9935036488</v>
      </c>
      <c r="Q44" s="447">
        <f t="shared" si="5"/>
        <v>91979044.353418171</v>
      </c>
      <c r="R44" s="444">
        <f t="shared" si="6"/>
        <v>0.19599332623946786</v>
      </c>
    </row>
    <row r="45" spans="1:18" ht="20.25" customHeight="1" thickBot="1" x14ac:dyDescent="0.3">
      <c r="B45" s="90"/>
      <c r="C45" s="89" t="s">
        <v>92</v>
      </c>
      <c r="D45" s="327">
        <v>2500233.2400000002</v>
      </c>
      <c r="E45" s="328">
        <v>3284856</v>
      </c>
      <c r="F45" s="329">
        <v>214911</v>
      </c>
      <c r="G45" s="330">
        <f t="shared" si="7"/>
        <v>6000000.2400000002</v>
      </c>
      <c r="H45" s="113"/>
      <c r="I45" s="259">
        <v>2331445</v>
      </c>
      <c r="J45" s="260">
        <v>3528882</v>
      </c>
      <c r="K45" s="261">
        <v>156100</v>
      </c>
      <c r="L45" s="348">
        <f t="shared" si="1"/>
        <v>6016427</v>
      </c>
      <c r="N45" s="202">
        <f t="shared" si="2"/>
        <v>-168788.24000000022</v>
      </c>
      <c r="O45" s="203">
        <f t="shared" si="3"/>
        <v>244026</v>
      </c>
      <c r="P45" s="204">
        <f t="shared" si="4"/>
        <v>-58811</v>
      </c>
      <c r="Q45" s="448">
        <f t="shared" si="5"/>
        <v>16426.759999999776</v>
      </c>
      <c r="R45" s="445">
        <f t="shared" si="6"/>
        <v>2.7303181772171054E-3</v>
      </c>
    </row>
    <row r="46" spans="1:18" ht="20.25" customHeight="1" x14ac:dyDescent="0.25">
      <c r="B46" s="88" t="s">
        <v>93</v>
      </c>
      <c r="C46" s="93" t="s">
        <v>204</v>
      </c>
      <c r="D46" s="335">
        <v>1692018.16</v>
      </c>
      <c r="E46" s="336">
        <v>954781.84</v>
      </c>
      <c r="F46" s="337">
        <v>210000</v>
      </c>
      <c r="G46" s="338">
        <f t="shared" si="7"/>
        <v>2856800</v>
      </c>
      <c r="H46" s="113"/>
      <c r="I46" s="267">
        <v>1474355</v>
      </c>
      <c r="J46" s="268">
        <v>1206951</v>
      </c>
      <c r="K46" s="269">
        <v>66850</v>
      </c>
      <c r="L46" s="350">
        <f t="shared" si="1"/>
        <v>2748156</v>
      </c>
      <c r="N46" s="210">
        <f t="shared" si="2"/>
        <v>-217663.15999999992</v>
      </c>
      <c r="O46" s="211">
        <f t="shared" si="3"/>
        <v>252169.16000000003</v>
      </c>
      <c r="P46" s="212">
        <f t="shared" si="4"/>
        <v>-143150</v>
      </c>
      <c r="Q46" s="451">
        <f t="shared" si="5"/>
        <v>-108644</v>
      </c>
      <c r="R46" s="446">
        <f t="shared" si="6"/>
        <v>-3.9533418044681599E-2</v>
      </c>
    </row>
    <row r="47" spans="1:18" ht="20.25" customHeight="1" x14ac:dyDescent="0.25">
      <c r="B47" s="90"/>
      <c r="C47" s="98" t="s">
        <v>203</v>
      </c>
      <c r="D47" s="320">
        <v>4485042.24</v>
      </c>
      <c r="E47" s="321">
        <v>1825178</v>
      </c>
      <c r="F47" s="322">
        <v>13689780</v>
      </c>
      <c r="G47" s="323">
        <f t="shared" si="7"/>
        <v>20000000.240000002</v>
      </c>
      <c r="H47" s="113"/>
      <c r="I47" s="255">
        <v>2662976</v>
      </c>
      <c r="J47" s="256">
        <v>2130454</v>
      </c>
      <c r="K47" s="257">
        <v>234419</v>
      </c>
      <c r="L47" s="347">
        <f t="shared" si="1"/>
        <v>5027849</v>
      </c>
      <c r="N47" s="198">
        <f t="shared" si="2"/>
        <v>-1822066.2400000002</v>
      </c>
      <c r="O47" s="199">
        <f t="shared" si="3"/>
        <v>305276</v>
      </c>
      <c r="P47" s="200">
        <f t="shared" si="4"/>
        <v>-13455361</v>
      </c>
      <c r="Q47" s="447">
        <f t="shared" si="5"/>
        <v>-14972151.240000002</v>
      </c>
      <c r="R47" s="444">
        <f t="shared" si="6"/>
        <v>-2.9778442510902776</v>
      </c>
    </row>
    <row r="48" spans="1:18" ht="20.25" customHeight="1" thickBot="1" x14ac:dyDescent="0.3">
      <c r="A48" s="91"/>
      <c r="B48" s="90"/>
      <c r="C48" s="89" t="s">
        <v>202</v>
      </c>
      <c r="D48" s="327">
        <v>889149930</v>
      </c>
      <c r="E48" s="328">
        <v>95946988</v>
      </c>
      <c r="F48" s="329">
        <v>34333512</v>
      </c>
      <c r="G48" s="330">
        <f t="shared" si="7"/>
        <v>1019430430</v>
      </c>
      <c r="H48" s="113"/>
      <c r="I48" s="259">
        <v>1041287419</v>
      </c>
      <c r="J48" s="260">
        <v>77367889</v>
      </c>
      <c r="K48" s="261">
        <v>285007213</v>
      </c>
      <c r="L48" s="348">
        <f t="shared" si="1"/>
        <v>1403662521</v>
      </c>
      <c r="N48" s="202">
        <f t="shared" si="2"/>
        <v>152137489</v>
      </c>
      <c r="O48" s="203">
        <f t="shared" si="3"/>
        <v>-18579099</v>
      </c>
      <c r="P48" s="204">
        <f t="shared" si="4"/>
        <v>250673701</v>
      </c>
      <c r="Q48" s="448">
        <f t="shared" si="5"/>
        <v>384232091</v>
      </c>
      <c r="R48" s="445">
        <f t="shared" si="6"/>
        <v>0.27373537816359494</v>
      </c>
    </row>
    <row r="49" spans="1:159" ht="20.25" customHeight="1" x14ac:dyDescent="0.25">
      <c r="B49" s="88" t="s">
        <v>201</v>
      </c>
      <c r="C49" s="93" t="s">
        <v>200</v>
      </c>
      <c r="D49" s="335">
        <v>2854464.4</v>
      </c>
      <c r="E49" s="336">
        <v>4931970</v>
      </c>
      <c r="F49" s="337">
        <v>1713566</v>
      </c>
      <c r="G49" s="338">
        <f t="shared" si="7"/>
        <v>9500000.4000000004</v>
      </c>
      <c r="H49" s="113"/>
      <c r="I49" s="267">
        <v>1667847</v>
      </c>
      <c r="J49" s="268">
        <v>5286774</v>
      </c>
      <c r="K49" s="269">
        <v>725733</v>
      </c>
      <c r="L49" s="350">
        <f t="shared" si="1"/>
        <v>7680354</v>
      </c>
      <c r="N49" s="210">
        <f t="shared" si="2"/>
        <v>-1186617.3999999999</v>
      </c>
      <c r="O49" s="211">
        <f t="shared" si="3"/>
        <v>354804</v>
      </c>
      <c r="P49" s="212">
        <f t="shared" si="4"/>
        <v>-987833</v>
      </c>
      <c r="Q49" s="451">
        <f t="shared" si="5"/>
        <v>-1819646.4000000004</v>
      </c>
      <c r="R49" s="446">
        <f t="shared" si="6"/>
        <v>-0.23692220436714251</v>
      </c>
    </row>
    <row r="50" spans="1:159" ht="20.25" customHeight="1" x14ac:dyDescent="0.25">
      <c r="B50" s="90" t="s">
        <v>199</v>
      </c>
      <c r="C50" s="92" t="s">
        <v>198</v>
      </c>
      <c r="D50" s="320">
        <v>3846159.7800000003</v>
      </c>
      <c r="E50" s="321">
        <v>2514511</v>
      </c>
      <c r="F50" s="322">
        <v>2139329</v>
      </c>
      <c r="G50" s="323">
        <f t="shared" si="7"/>
        <v>8499999.7800000012</v>
      </c>
      <c r="H50" s="113"/>
      <c r="I50" s="255">
        <v>2723414</v>
      </c>
      <c r="J50" s="256">
        <v>3295690</v>
      </c>
      <c r="K50" s="257">
        <v>890420</v>
      </c>
      <c r="L50" s="347">
        <f t="shared" si="1"/>
        <v>6909524</v>
      </c>
      <c r="N50" s="198">
        <f t="shared" si="2"/>
        <v>-1122745.7800000003</v>
      </c>
      <c r="O50" s="199">
        <f t="shared" si="3"/>
        <v>781179</v>
      </c>
      <c r="P50" s="200">
        <f t="shared" si="4"/>
        <v>-1248909</v>
      </c>
      <c r="Q50" s="447">
        <f t="shared" si="5"/>
        <v>-1590475.7800000012</v>
      </c>
      <c r="R50" s="444">
        <f t="shared" si="6"/>
        <v>-0.230186012813618</v>
      </c>
    </row>
    <row r="51" spans="1:159" ht="20.25" customHeight="1" x14ac:dyDescent="0.25">
      <c r="B51" s="90" t="s">
        <v>197</v>
      </c>
      <c r="C51" s="97" t="s">
        <v>196</v>
      </c>
      <c r="D51" s="327">
        <v>1355283.79</v>
      </c>
      <c r="E51" s="328">
        <v>1226516</v>
      </c>
      <c r="F51" s="329">
        <v>275000</v>
      </c>
      <c r="G51" s="323">
        <f t="shared" si="7"/>
        <v>2856799.79</v>
      </c>
      <c r="H51" s="113"/>
      <c r="I51" s="259">
        <v>1287233</v>
      </c>
      <c r="J51" s="260">
        <v>1448626</v>
      </c>
      <c r="K51" s="261">
        <v>39900</v>
      </c>
      <c r="L51" s="347">
        <f t="shared" si="1"/>
        <v>2775759</v>
      </c>
      <c r="N51" s="202">
        <f t="shared" si="2"/>
        <v>-68050.790000000037</v>
      </c>
      <c r="O51" s="203">
        <f t="shared" si="3"/>
        <v>222110</v>
      </c>
      <c r="P51" s="204">
        <f t="shared" si="4"/>
        <v>-235100</v>
      </c>
      <c r="Q51" s="447">
        <f t="shared" si="5"/>
        <v>-81040.790000000037</v>
      </c>
      <c r="R51" s="444">
        <f t="shared" si="6"/>
        <v>-2.9195902814329357E-2</v>
      </c>
    </row>
    <row r="52" spans="1:159" ht="20.25" customHeight="1" x14ac:dyDescent="0.25">
      <c r="B52" s="90"/>
      <c r="C52" s="96" t="s">
        <v>103</v>
      </c>
      <c r="D52" s="327">
        <v>1288015.3999999999</v>
      </c>
      <c r="E52" s="328">
        <v>1027788</v>
      </c>
      <c r="F52" s="329">
        <v>28824875</v>
      </c>
      <c r="G52" s="330">
        <f t="shared" si="7"/>
        <v>31140678.399999999</v>
      </c>
      <c r="H52" s="113"/>
      <c r="I52" s="259">
        <v>1236677</v>
      </c>
      <c r="J52" s="260">
        <v>1148168</v>
      </c>
      <c r="K52" s="261">
        <v>2258274</v>
      </c>
      <c r="L52" s="348">
        <f t="shared" si="1"/>
        <v>4643119</v>
      </c>
      <c r="N52" s="202">
        <f t="shared" si="2"/>
        <v>-51338.399999999907</v>
      </c>
      <c r="O52" s="203">
        <f t="shared" si="3"/>
        <v>120380</v>
      </c>
      <c r="P52" s="204">
        <f t="shared" si="4"/>
        <v>-26566601</v>
      </c>
      <c r="Q52" s="448">
        <f t="shared" si="5"/>
        <v>-26497559.399999999</v>
      </c>
      <c r="R52" s="445">
        <f t="shared" si="6"/>
        <v>-5.7068447739547485</v>
      </c>
    </row>
    <row r="53" spans="1:159" ht="20.25" customHeight="1" x14ac:dyDescent="0.25">
      <c r="B53" s="90"/>
      <c r="C53" s="96" t="s">
        <v>104</v>
      </c>
      <c r="D53" s="327">
        <v>1307842.95</v>
      </c>
      <c r="E53" s="328">
        <v>1240623</v>
      </c>
      <c r="F53" s="329">
        <v>308334</v>
      </c>
      <c r="G53" s="330">
        <f t="shared" si="7"/>
        <v>2856799.95</v>
      </c>
      <c r="H53" s="113"/>
      <c r="I53" s="259">
        <v>1243169</v>
      </c>
      <c r="J53" s="260">
        <v>1524933</v>
      </c>
      <c r="K53" s="261">
        <v>546932</v>
      </c>
      <c r="L53" s="348">
        <f t="shared" si="1"/>
        <v>3315034</v>
      </c>
      <c r="N53" s="202">
        <f t="shared" si="2"/>
        <v>-64673.949999999953</v>
      </c>
      <c r="O53" s="203">
        <f t="shared" si="3"/>
        <v>284310</v>
      </c>
      <c r="P53" s="204">
        <f t="shared" si="4"/>
        <v>238598</v>
      </c>
      <c r="Q53" s="448">
        <f t="shared" si="5"/>
        <v>458234.04999999981</v>
      </c>
      <c r="R53" s="445">
        <f t="shared" si="6"/>
        <v>0.13822906492060105</v>
      </c>
    </row>
    <row r="54" spans="1:159" ht="20.25" customHeight="1" thickBot="1" x14ac:dyDescent="0.3">
      <c r="B54" s="90"/>
      <c r="C54" s="89" t="s">
        <v>195</v>
      </c>
      <c r="D54" s="327">
        <v>6763796.8300000001</v>
      </c>
      <c r="E54" s="328">
        <v>15536443</v>
      </c>
      <c r="F54" s="329">
        <v>2699760</v>
      </c>
      <c r="G54" s="330">
        <f t="shared" si="7"/>
        <v>24999999.829999998</v>
      </c>
      <c r="H54" s="113"/>
      <c r="I54" s="259">
        <v>4896298</v>
      </c>
      <c r="J54" s="260">
        <v>6076800</v>
      </c>
      <c r="K54" s="261">
        <v>3065296</v>
      </c>
      <c r="L54" s="348">
        <f t="shared" si="1"/>
        <v>14038394</v>
      </c>
      <c r="N54" s="202">
        <f t="shared" si="2"/>
        <v>-1867498.83</v>
      </c>
      <c r="O54" s="203">
        <f t="shared" si="3"/>
        <v>-9459643</v>
      </c>
      <c r="P54" s="204">
        <f t="shared" si="4"/>
        <v>365536</v>
      </c>
      <c r="Q54" s="448">
        <f t="shared" si="5"/>
        <v>-10961605.829999998</v>
      </c>
      <c r="R54" s="445">
        <f t="shared" si="6"/>
        <v>-0.78083047320085175</v>
      </c>
    </row>
    <row r="55" spans="1:159" ht="20.25" customHeight="1" x14ac:dyDescent="0.25">
      <c r="B55" s="117" t="s">
        <v>265</v>
      </c>
      <c r="C55" s="93" t="s">
        <v>193</v>
      </c>
      <c r="D55" s="335"/>
      <c r="E55" s="336">
        <v>50666666.509999998</v>
      </c>
      <c r="F55" s="337"/>
      <c r="G55" s="338">
        <f t="shared" si="7"/>
        <v>50666666.509999998</v>
      </c>
      <c r="I55" s="1101"/>
      <c r="J55" s="1104">
        <v>438689053</v>
      </c>
      <c r="K55" s="1107"/>
      <c r="L55" s="1110">
        <f t="shared" si="1"/>
        <v>438689053</v>
      </c>
      <c r="N55" s="1113"/>
      <c r="O55" s="1116">
        <f>J55-E56</f>
        <v>68689053</v>
      </c>
      <c r="P55" s="1119"/>
      <c r="Q55" s="1122">
        <f>SUM(N55:P57)</f>
        <v>68689053</v>
      </c>
      <c r="R55" s="1098">
        <f>Q55/L55</f>
        <v>0.15657799648809564</v>
      </c>
    </row>
    <row r="56" spans="1:159" ht="20.25" customHeight="1" x14ac:dyDescent="0.25">
      <c r="B56" s="116" t="s">
        <v>19</v>
      </c>
      <c r="C56" s="98" t="s">
        <v>264</v>
      </c>
      <c r="D56" s="320"/>
      <c r="E56" s="321">
        <v>370000000</v>
      </c>
      <c r="F56" s="322"/>
      <c r="G56" s="323">
        <f t="shared" si="7"/>
        <v>370000000</v>
      </c>
      <c r="I56" s="1102"/>
      <c r="J56" s="1105"/>
      <c r="K56" s="1108"/>
      <c r="L56" s="1111">
        <f t="shared" si="1"/>
        <v>0</v>
      </c>
      <c r="N56" s="1114"/>
      <c r="O56" s="1117"/>
      <c r="P56" s="1120"/>
      <c r="Q56" s="1123"/>
      <c r="R56" s="1099"/>
    </row>
    <row r="57" spans="1:159" ht="20.25" customHeight="1" thickBot="1" x14ac:dyDescent="0.3">
      <c r="B57" s="116" t="s">
        <v>255</v>
      </c>
      <c r="C57" s="114" t="s">
        <v>263</v>
      </c>
      <c r="D57" s="341"/>
      <c r="E57" s="342">
        <v>20000000</v>
      </c>
      <c r="F57" s="343"/>
      <c r="G57" s="330">
        <f t="shared" si="7"/>
        <v>20000000</v>
      </c>
      <c r="H57" s="113"/>
      <c r="I57" s="1103"/>
      <c r="J57" s="1106"/>
      <c r="K57" s="1109"/>
      <c r="L57" s="1112">
        <f t="shared" si="1"/>
        <v>0</v>
      </c>
      <c r="N57" s="1115"/>
      <c r="O57" s="1118"/>
      <c r="P57" s="1121"/>
      <c r="Q57" s="1124"/>
      <c r="R57" s="1100"/>
      <c r="U57" s="434"/>
    </row>
    <row r="58" spans="1:159" s="86" customFormat="1" ht="20.25" customHeight="1" thickBot="1" x14ac:dyDescent="0.3">
      <c r="A58" s="70"/>
      <c r="B58" s="85" t="s">
        <v>110</v>
      </c>
      <c r="C58" s="112"/>
      <c r="D58" s="344">
        <f>SUM(D6:D57)</f>
        <v>1839513927.4234586</v>
      </c>
      <c r="E58" s="344">
        <f>SUM(E6:E57)</f>
        <v>899337303.38914394</v>
      </c>
      <c r="F58" s="345">
        <f>SUM(F6:F57)</f>
        <v>867461007.90649629</v>
      </c>
      <c r="G58" s="346">
        <f>SUM(G6:G57)</f>
        <v>3606312238.7190995</v>
      </c>
      <c r="H58" s="113"/>
      <c r="I58" s="352">
        <f>SUM(I6:I57)</f>
        <v>1977349566</v>
      </c>
      <c r="J58" s="353">
        <f>SUM(J6:J57)</f>
        <v>1255266702</v>
      </c>
      <c r="K58" s="354">
        <f>SUM(K6:K57)</f>
        <v>1002037501</v>
      </c>
      <c r="L58" s="355">
        <f>SUM(L6:L57)</f>
        <v>4234653769</v>
      </c>
      <c r="M58" s="67"/>
      <c r="N58" s="455">
        <f>SUM(N6:N57)</f>
        <v>137835638.57654133</v>
      </c>
      <c r="O58" s="456">
        <f>SUM(O6:O57)</f>
        <v>426596065.12085611</v>
      </c>
      <c r="P58" s="457">
        <f>SUM(P6:P57)</f>
        <v>134576493.09350362</v>
      </c>
      <c r="Q58" s="458">
        <f>SUM(Q6:Q57)</f>
        <v>699008196.79090106</v>
      </c>
      <c r="R58" s="459">
        <f>Q58/L58</f>
        <v>0.16506855930183156</v>
      </c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</row>
    <row r="59" spans="1:159" x14ac:dyDescent="0.25">
      <c r="E59" s="72"/>
      <c r="G59" s="72"/>
    </row>
    <row r="60" spans="1:159" x14ac:dyDescent="0.25">
      <c r="B60" s="80" t="s">
        <v>262</v>
      </c>
      <c r="G60" s="79" t="str">
        <f>IF(G58=SUM(D58:F58),"ok","!")</f>
        <v>ok</v>
      </c>
    </row>
    <row r="61" spans="1:159" x14ac:dyDescent="0.25">
      <c r="C61" s="76"/>
      <c r="F61" s="72"/>
    </row>
    <row r="62" spans="1:159" x14ac:dyDescent="0.25">
      <c r="G62" s="72"/>
    </row>
    <row r="63" spans="1:159" x14ac:dyDescent="0.25">
      <c r="G63" s="72"/>
    </row>
    <row r="65" spans="6:6" x14ac:dyDescent="0.25">
      <c r="F65" s="119"/>
    </row>
  </sheetData>
  <mergeCells count="14">
    <mergeCell ref="R55:R57"/>
    <mergeCell ref="B4:B5"/>
    <mergeCell ref="C4:C5"/>
    <mergeCell ref="D4:G4"/>
    <mergeCell ref="I4:L4"/>
    <mergeCell ref="I55:I57"/>
    <mergeCell ref="J55:J57"/>
    <mergeCell ref="K55:K57"/>
    <mergeCell ref="L55:L57"/>
    <mergeCell ref="N4:Q4"/>
    <mergeCell ref="N55:N57"/>
    <mergeCell ref="O55:O57"/>
    <mergeCell ref="P55:P57"/>
    <mergeCell ref="Q55:Q57"/>
  </mergeCells>
  <printOptions horizontalCentered="1" verticalCentered="1"/>
  <pageMargins left="0" right="0" top="0" bottom="0" header="0" footer="0"/>
  <pageSetup paperSize="9" scale="7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K69"/>
  <sheetViews>
    <sheetView zoomScale="70" zoomScaleNormal="70" zoomScalePageLayoutView="42" workbookViewId="0">
      <pane xSplit="3" ySplit="5" topLeftCell="D6" activePane="bottomRight" state="frozen"/>
      <selection activeCell="T25" sqref="T25"/>
      <selection pane="topRight" activeCell="T25" sqref="T25"/>
      <selection pane="bottomLeft" activeCell="T25" sqref="T25"/>
      <selection pane="bottomRight" activeCell="J51" sqref="J51"/>
    </sheetView>
  </sheetViews>
  <sheetFormatPr defaultColWidth="9.125" defaultRowHeight="15.75" x14ac:dyDescent="0.25"/>
  <cols>
    <col min="1" max="1" width="2.625" style="70" customWidth="1"/>
    <col min="2" max="2" width="16.875" style="69" customWidth="1"/>
    <col min="3" max="3" width="47.875" style="67" bestFit="1" customWidth="1"/>
    <col min="4" max="4" width="18" style="67" customWidth="1"/>
    <col min="5" max="6" width="18.875" style="67" bestFit="1" customWidth="1"/>
    <col min="7" max="7" width="20.5" style="67" bestFit="1" customWidth="1"/>
    <col min="8" max="8" width="4.125" style="76" customWidth="1"/>
    <col min="9" max="9" width="16" style="67" bestFit="1" customWidth="1"/>
    <col min="10" max="10" width="54.5" style="619" customWidth="1"/>
    <col min="11" max="14" width="14.5" style="619" bestFit="1" customWidth="1"/>
    <col min="15" max="15" width="4.125" style="619" customWidth="1"/>
    <col min="16" max="17" width="14.5" style="67" bestFit="1" customWidth="1"/>
    <col min="18" max="18" width="15.875" style="67" bestFit="1" customWidth="1"/>
    <col min="19" max="19" width="15.875" style="67" customWidth="1"/>
    <col min="20" max="20" width="4.125" style="67" customWidth="1"/>
    <col min="21" max="23" width="13" style="67" customWidth="1"/>
    <col min="24" max="24" width="13.375" style="67" customWidth="1"/>
    <col min="25" max="25" width="21.375" style="67" bestFit="1" customWidth="1"/>
    <col min="26" max="29" width="9.125" style="67"/>
    <col min="31" max="16384" width="9.125" style="67"/>
  </cols>
  <sheetData>
    <row r="1" spans="1:167" x14ac:dyDescent="0.25">
      <c r="D1" s="72"/>
      <c r="K1" s="620"/>
    </row>
    <row r="2" spans="1:167" ht="18" x14ac:dyDescent="0.25">
      <c r="B2" s="111" t="s">
        <v>278</v>
      </c>
      <c r="D2" s="72"/>
      <c r="K2" s="620"/>
    </row>
    <row r="3" spans="1:167" ht="18.75" thickBot="1" x14ac:dyDescent="0.3">
      <c r="A3" s="111"/>
    </row>
    <row r="4" spans="1:167" ht="16.5" thickBot="1" x14ac:dyDescent="0.3">
      <c r="B4" s="1133" t="s">
        <v>252</v>
      </c>
      <c r="C4" s="1135" t="s">
        <v>251</v>
      </c>
      <c r="D4" s="1125" t="s">
        <v>404</v>
      </c>
      <c r="E4" s="1126"/>
      <c r="F4" s="1126"/>
      <c r="G4" s="1127"/>
      <c r="I4" s="1137" t="s">
        <v>252</v>
      </c>
      <c r="J4" s="1131" t="s">
        <v>251</v>
      </c>
      <c r="K4" s="1128" t="s">
        <v>402</v>
      </c>
      <c r="L4" s="1129"/>
      <c r="M4" s="1129"/>
      <c r="N4" s="1130"/>
      <c r="O4" s="626"/>
      <c r="P4" s="1144" t="s">
        <v>396</v>
      </c>
      <c r="Q4" s="1145"/>
      <c r="R4" s="1145"/>
      <c r="S4" s="1146"/>
      <c r="U4" s="1141" t="s">
        <v>403</v>
      </c>
      <c r="V4" s="1142"/>
      <c r="W4" s="1142"/>
      <c r="X4" s="1142"/>
      <c r="Y4" s="1143"/>
    </row>
    <row r="5" spans="1:167" s="86" customFormat="1" ht="16.5" customHeight="1" thickBot="1" x14ac:dyDescent="0.25">
      <c r="A5" s="118"/>
      <c r="B5" s="1134"/>
      <c r="C5" s="1136"/>
      <c r="D5" s="121" t="s">
        <v>16</v>
      </c>
      <c r="E5" s="122" t="s">
        <v>17</v>
      </c>
      <c r="F5" s="635" t="s">
        <v>18</v>
      </c>
      <c r="G5" s="647" t="s">
        <v>243</v>
      </c>
      <c r="H5" s="109"/>
      <c r="I5" s="1138"/>
      <c r="J5" s="1132"/>
      <c r="K5" s="792" t="s">
        <v>16</v>
      </c>
      <c r="L5" s="793" t="s">
        <v>17</v>
      </c>
      <c r="M5" s="794" t="s">
        <v>18</v>
      </c>
      <c r="N5" s="795" t="s">
        <v>243</v>
      </c>
      <c r="O5" s="627"/>
      <c r="P5" s="661" t="s">
        <v>16</v>
      </c>
      <c r="Q5" s="662" t="s">
        <v>17</v>
      </c>
      <c r="R5" s="663" t="s">
        <v>18</v>
      </c>
      <c r="S5" s="664" t="s">
        <v>243</v>
      </c>
      <c r="T5" s="67"/>
      <c r="U5" s="716" t="s">
        <v>16</v>
      </c>
      <c r="V5" s="717" t="s">
        <v>17</v>
      </c>
      <c r="W5" s="718" t="s">
        <v>18</v>
      </c>
      <c r="X5" s="687" t="s">
        <v>243</v>
      </c>
      <c r="Y5" s="688" t="s">
        <v>274</v>
      </c>
      <c r="Z5" s="67"/>
      <c r="AA5" s="67"/>
      <c r="AB5" s="67"/>
      <c r="AC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</row>
    <row r="6" spans="1:167" ht="20.25" customHeight="1" x14ac:dyDescent="0.25">
      <c r="B6" s="108" t="s">
        <v>40</v>
      </c>
      <c r="C6" s="107" t="s">
        <v>41</v>
      </c>
      <c r="D6" s="125">
        <v>3834936.06</v>
      </c>
      <c r="E6" s="126">
        <v>4044264</v>
      </c>
      <c r="F6" s="636">
        <v>650800</v>
      </c>
      <c r="G6" s="648">
        <f t="shared" ref="G6:G37" si="0">SUM(D6:F6)</f>
        <v>8530000.0600000005</v>
      </c>
      <c r="H6" s="75"/>
      <c r="I6" s="796" t="s">
        <v>40</v>
      </c>
      <c r="J6" s="797" t="s">
        <v>41</v>
      </c>
      <c r="K6" s="798">
        <v>6176523.0600000005</v>
      </c>
      <c r="L6" s="799">
        <v>7706437</v>
      </c>
      <c r="M6" s="800">
        <v>1857040</v>
      </c>
      <c r="N6" s="801">
        <v>15740000.060000001</v>
      </c>
      <c r="O6" s="628"/>
      <c r="P6" s="665">
        <v>2789976</v>
      </c>
      <c r="Q6" s="666">
        <v>5002647</v>
      </c>
      <c r="R6" s="667">
        <v>592785</v>
      </c>
      <c r="S6" s="242">
        <v>8385408</v>
      </c>
      <c r="U6" s="689">
        <f>P6-K6</f>
        <v>-3386547.0600000005</v>
      </c>
      <c r="V6" s="690">
        <f>Q6-L6</f>
        <v>-2703790</v>
      </c>
      <c r="W6" s="691">
        <f>R6-M6</f>
        <v>-1264255</v>
      </c>
      <c r="X6" s="185">
        <f>S6-N6</f>
        <v>-7354592.0600000005</v>
      </c>
      <c r="Y6" s="686">
        <f>X6/S6</f>
        <v>-0.87707027016455263</v>
      </c>
    </row>
    <row r="7" spans="1:167" ht="20.25" customHeight="1" x14ac:dyDescent="0.25">
      <c r="B7" s="90"/>
      <c r="C7" s="92" t="s">
        <v>42</v>
      </c>
      <c r="D7" s="129">
        <v>2990164.86</v>
      </c>
      <c r="E7" s="130">
        <v>1696267</v>
      </c>
      <c r="F7" s="637">
        <v>113568</v>
      </c>
      <c r="G7" s="649">
        <f t="shared" si="0"/>
        <v>4799999.8599999994</v>
      </c>
      <c r="H7" s="75"/>
      <c r="I7" s="802"/>
      <c r="J7" s="803" t="s">
        <v>42</v>
      </c>
      <c r="K7" s="804">
        <v>3246974.86</v>
      </c>
      <c r="L7" s="805">
        <v>5996267</v>
      </c>
      <c r="M7" s="806">
        <v>10756758</v>
      </c>
      <c r="N7" s="807">
        <v>19999999.859999999</v>
      </c>
      <c r="O7" s="628"/>
      <c r="P7" s="668">
        <v>2219766</v>
      </c>
      <c r="Q7" s="669">
        <v>2282320</v>
      </c>
      <c r="R7" s="670">
        <v>2089721</v>
      </c>
      <c r="S7" s="246">
        <v>6591807</v>
      </c>
      <c r="U7" s="692">
        <f t="shared" ref="U7:U57" si="1">P7-K7</f>
        <v>-1027208.8599999999</v>
      </c>
      <c r="V7" s="693">
        <f t="shared" ref="V7:V57" si="2">Q7-L7</f>
        <v>-3713947</v>
      </c>
      <c r="W7" s="694">
        <f t="shared" ref="W7:W57" si="3">R7-M7</f>
        <v>-8667037</v>
      </c>
      <c r="X7" s="189">
        <f t="shared" ref="X7:X57" si="4">S7-N7</f>
        <v>-13408192.859999999</v>
      </c>
      <c r="Y7" s="695">
        <f t="shared" ref="Y7:Y60" si="5">X7/S7</f>
        <v>-2.0340693925049687</v>
      </c>
    </row>
    <row r="8" spans="1:167" ht="20.25" customHeight="1" x14ac:dyDescent="0.25">
      <c r="B8" s="90"/>
      <c r="C8" s="92" t="s">
        <v>273</v>
      </c>
      <c r="D8" s="129">
        <v>9120419.6999999993</v>
      </c>
      <c r="E8" s="130">
        <v>2659580</v>
      </c>
      <c r="F8" s="637">
        <v>500000</v>
      </c>
      <c r="G8" s="649">
        <f t="shared" si="0"/>
        <v>12279999.699999999</v>
      </c>
      <c r="H8" s="75"/>
      <c r="I8" s="802"/>
      <c r="J8" s="803" t="s">
        <v>273</v>
      </c>
      <c r="K8" s="804">
        <v>9120419.6999999993</v>
      </c>
      <c r="L8" s="805">
        <v>2659580</v>
      </c>
      <c r="M8" s="806">
        <v>500000</v>
      </c>
      <c r="N8" s="807">
        <v>12279999.699999999</v>
      </c>
      <c r="O8" s="628"/>
      <c r="P8" s="668">
        <v>7136196</v>
      </c>
      <c r="Q8" s="669">
        <v>1969300</v>
      </c>
      <c r="R8" s="670">
        <v>41262</v>
      </c>
      <c r="S8" s="246">
        <v>9146758</v>
      </c>
      <c r="U8" s="692">
        <f t="shared" si="1"/>
        <v>-1984223.6999999993</v>
      </c>
      <c r="V8" s="693">
        <f t="shared" si="2"/>
        <v>-690280</v>
      </c>
      <c r="W8" s="694">
        <f t="shared" si="3"/>
        <v>-458738</v>
      </c>
      <c r="X8" s="189">
        <f t="shared" si="4"/>
        <v>-3133241.6999999993</v>
      </c>
      <c r="Y8" s="695">
        <f t="shared" si="5"/>
        <v>-0.3425521589179466</v>
      </c>
    </row>
    <row r="9" spans="1:167" ht="20.25" customHeight="1" x14ac:dyDescent="0.25">
      <c r="B9" s="90"/>
      <c r="C9" s="92" t="s">
        <v>240</v>
      </c>
      <c r="D9" s="129">
        <v>11877672.960000001</v>
      </c>
      <c r="E9" s="130">
        <v>114753677</v>
      </c>
      <c r="F9" s="637">
        <v>2728650</v>
      </c>
      <c r="G9" s="649">
        <f t="shared" si="0"/>
        <v>129359999.96000001</v>
      </c>
      <c r="H9" s="75"/>
      <c r="I9" s="802"/>
      <c r="J9" s="803" t="s">
        <v>240</v>
      </c>
      <c r="K9" s="804">
        <v>15877672.960000001</v>
      </c>
      <c r="L9" s="805">
        <v>255153677</v>
      </c>
      <c r="M9" s="806">
        <v>24728650</v>
      </c>
      <c r="N9" s="807">
        <v>295759999.95999998</v>
      </c>
      <c r="O9" s="628"/>
      <c r="P9" s="668">
        <v>20849370.399999999</v>
      </c>
      <c r="Q9" s="669">
        <v>416284723.92999995</v>
      </c>
      <c r="R9" s="670">
        <v>66712127.5</v>
      </c>
      <c r="S9" s="246">
        <v>503846221.82999992</v>
      </c>
      <c r="U9" s="692">
        <f t="shared" si="1"/>
        <v>4971697.4399999976</v>
      </c>
      <c r="V9" s="693">
        <f t="shared" si="2"/>
        <v>161131046.92999995</v>
      </c>
      <c r="W9" s="694">
        <f t="shared" si="3"/>
        <v>41983477.5</v>
      </c>
      <c r="X9" s="189">
        <f t="shared" si="4"/>
        <v>208086221.86999995</v>
      </c>
      <c r="Y9" s="695">
        <f t="shared" si="5"/>
        <v>0.4129954991311004</v>
      </c>
    </row>
    <row r="10" spans="1:167" ht="20.25" customHeight="1" x14ac:dyDescent="0.25">
      <c r="B10" s="90"/>
      <c r="C10" s="92" t="s">
        <v>272</v>
      </c>
      <c r="D10" s="129">
        <v>1224550.96</v>
      </c>
      <c r="E10" s="130">
        <v>700000</v>
      </c>
      <c r="F10" s="637">
        <v>275449</v>
      </c>
      <c r="G10" s="649">
        <f t="shared" si="0"/>
        <v>2199999.96</v>
      </c>
      <c r="H10" s="75"/>
      <c r="I10" s="802"/>
      <c r="J10" s="803" t="s">
        <v>272</v>
      </c>
      <c r="K10" s="804">
        <v>1224550.96</v>
      </c>
      <c r="L10" s="805">
        <v>700000</v>
      </c>
      <c r="M10" s="806">
        <v>275449</v>
      </c>
      <c r="N10" s="807">
        <v>2199999.96</v>
      </c>
      <c r="O10" s="628"/>
      <c r="P10" s="668">
        <v>645385</v>
      </c>
      <c r="Q10" s="669">
        <v>931566</v>
      </c>
      <c r="R10" s="670">
        <v>34935</v>
      </c>
      <c r="S10" s="246">
        <v>1611886</v>
      </c>
      <c r="U10" s="692">
        <f t="shared" si="1"/>
        <v>-579165.96</v>
      </c>
      <c r="V10" s="693">
        <f t="shared" si="2"/>
        <v>231566</v>
      </c>
      <c r="W10" s="694">
        <f t="shared" si="3"/>
        <v>-240514</v>
      </c>
      <c r="X10" s="189">
        <f t="shared" si="4"/>
        <v>-588113.96</v>
      </c>
      <c r="Y10" s="695">
        <f t="shared" si="5"/>
        <v>-0.3648607655876408</v>
      </c>
    </row>
    <row r="11" spans="1:167" ht="20.25" customHeight="1" thickBot="1" x14ac:dyDescent="0.3">
      <c r="B11" s="90"/>
      <c r="C11" s="89" t="s">
        <v>271</v>
      </c>
      <c r="D11" s="133">
        <v>2260361.7400000002</v>
      </c>
      <c r="E11" s="134">
        <v>1599638</v>
      </c>
      <c r="F11" s="638">
        <v>30000</v>
      </c>
      <c r="G11" s="650">
        <f t="shared" si="0"/>
        <v>3889999.74</v>
      </c>
      <c r="H11" s="75"/>
      <c r="I11" s="802"/>
      <c r="J11" s="808" t="s">
        <v>271</v>
      </c>
      <c r="K11" s="809">
        <v>2260361.7400000002</v>
      </c>
      <c r="L11" s="810">
        <v>1599638</v>
      </c>
      <c r="M11" s="811">
        <v>2030000</v>
      </c>
      <c r="N11" s="812">
        <v>5889999.7400000002</v>
      </c>
      <c r="O11" s="628"/>
      <c r="P11" s="671">
        <v>1703409</v>
      </c>
      <c r="Q11" s="672">
        <v>1458669</v>
      </c>
      <c r="R11" s="673">
        <v>578585</v>
      </c>
      <c r="S11" s="250">
        <v>3740663</v>
      </c>
      <c r="U11" s="696">
        <f t="shared" si="1"/>
        <v>-556952.74000000022</v>
      </c>
      <c r="V11" s="697">
        <f t="shared" si="2"/>
        <v>-140969</v>
      </c>
      <c r="W11" s="698">
        <f t="shared" si="3"/>
        <v>-1451415</v>
      </c>
      <c r="X11" s="193">
        <f t="shared" si="4"/>
        <v>-2149336.7400000002</v>
      </c>
      <c r="Y11" s="699">
        <f t="shared" si="5"/>
        <v>-0.57458710929051893</v>
      </c>
    </row>
    <row r="12" spans="1:167" ht="20.25" customHeight="1" x14ac:dyDescent="0.25">
      <c r="B12" s="88" t="s">
        <v>237</v>
      </c>
      <c r="C12" s="93" t="s">
        <v>270</v>
      </c>
      <c r="D12" s="137">
        <v>9233418.8100000005</v>
      </c>
      <c r="E12" s="138">
        <v>4156581</v>
      </c>
      <c r="F12" s="639">
        <v>550000</v>
      </c>
      <c r="G12" s="651">
        <f t="shared" si="0"/>
        <v>13939999.810000001</v>
      </c>
      <c r="H12" s="75"/>
      <c r="I12" s="813" t="s">
        <v>237</v>
      </c>
      <c r="J12" s="814" t="s">
        <v>270</v>
      </c>
      <c r="K12" s="815">
        <v>11387658.810000001</v>
      </c>
      <c r="L12" s="816">
        <v>8672581</v>
      </c>
      <c r="M12" s="817">
        <v>550000</v>
      </c>
      <c r="N12" s="818">
        <v>20610239.810000002</v>
      </c>
      <c r="O12" s="628"/>
      <c r="P12" s="674">
        <v>9791824</v>
      </c>
      <c r="Q12" s="675">
        <v>4501726.5999999996</v>
      </c>
      <c r="R12" s="676">
        <v>363194</v>
      </c>
      <c r="S12" s="254">
        <v>14656744.6</v>
      </c>
      <c r="U12" s="700">
        <f t="shared" si="1"/>
        <v>-1595834.8100000005</v>
      </c>
      <c r="V12" s="701">
        <f t="shared" si="2"/>
        <v>-4170854.4000000004</v>
      </c>
      <c r="W12" s="702">
        <f t="shared" si="3"/>
        <v>-186806</v>
      </c>
      <c r="X12" s="197">
        <f t="shared" si="4"/>
        <v>-5953495.2100000028</v>
      </c>
      <c r="Y12" s="703">
        <f t="shared" si="5"/>
        <v>-0.40619492066471591</v>
      </c>
    </row>
    <row r="13" spans="1:167" ht="20.25" customHeight="1" x14ac:dyDescent="0.25">
      <c r="B13" s="90" t="s">
        <v>235</v>
      </c>
      <c r="C13" s="92" t="s">
        <v>269</v>
      </c>
      <c r="D13" s="141">
        <v>5271357.16</v>
      </c>
      <c r="E13" s="142">
        <v>4015630</v>
      </c>
      <c r="F13" s="640">
        <v>15423013</v>
      </c>
      <c r="G13" s="652">
        <f t="shared" si="0"/>
        <v>24710000.16</v>
      </c>
      <c r="H13" s="632"/>
      <c r="I13" s="802" t="s">
        <v>235</v>
      </c>
      <c r="J13" s="803" t="s">
        <v>269</v>
      </c>
      <c r="K13" s="761">
        <v>5271357.16</v>
      </c>
      <c r="L13" s="762">
        <v>3705629.9999999995</v>
      </c>
      <c r="M13" s="763">
        <v>17923013</v>
      </c>
      <c r="N13" s="764">
        <v>26900000.16</v>
      </c>
      <c r="O13" s="625"/>
      <c r="P13" s="255">
        <v>3745973</v>
      </c>
      <c r="Q13" s="256">
        <v>7680195</v>
      </c>
      <c r="R13" s="257">
        <v>4705079</v>
      </c>
      <c r="S13" s="347">
        <v>16131247</v>
      </c>
      <c r="U13" s="198">
        <f t="shared" si="1"/>
        <v>-1525384.1600000001</v>
      </c>
      <c r="V13" s="199">
        <f t="shared" si="2"/>
        <v>3974565.0000000005</v>
      </c>
      <c r="W13" s="200">
        <f t="shared" si="3"/>
        <v>-13217934</v>
      </c>
      <c r="X13" s="447">
        <f t="shared" si="4"/>
        <v>-10768753.16</v>
      </c>
      <c r="Y13" s="695">
        <f t="shared" si="5"/>
        <v>-0.66757102907171406</v>
      </c>
    </row>
    <row r="14" spans="1:167" ht="20.25" customHeight="1" x14ac:dyDescent="0.25">
      <c r="B14" s="90"/>
      <c r="C14" s="105" t="s">
        <v>51</v>
      </c>
      <c r="D14" s="157">
        <v>14418328.5</v>
      </c>
      <c r="E14" s="158">
        <v>33833300.5</v>
      </c>
      <c r="F14" s="641">
        <v>14688371</v>
      </c>
      <c r="G14" s="652">
        <f t="shared" si="0"/>
        <v>62940000</v>
      </c>
      <c r="H14" s="632"/>
      <c r="I14" s="802"/>
      <c r="J14" s="819" t="s">
        <v>51</v>
      </c>
      <c r="K14" s="777">
        <v>14418328.5</v>
      </c>
      <c r="L14" s="778">
        <v>53583300.5</v>
      </c>
      <c r="M14" s="779">
        <v>14688371</v>
      </c>
      <c r="N14" s="764">
        <v>82690000</v>
      </c>
      <c r="O14" s="625"/>
      <c r="P14" s="271">
        <v>14190784</v>
      </c>
      <c r="Q14" s="272">
        <v>38847615</v>
      </c>
      <c r="R14" s="273">
        <v>11536803.34</v>
      </c>
      <c r="S14" s="347">
        <v>64575202.340000004</v>
      </c>
      <c r="U14" s="214">
        <f t="shared" si="1"/>
        <v>-227544.5</v>
      </c>
      <c r="V14" s="215">
        <f t="shared" si="2"/>
        <v>-14735685.5</v>
      </c>
      <c r="W14" s="216">
        <f t="shared" si="3"/>
        <v>-3151567.66</v>
      </c>
      <c r="X14" s="447">
        <f t="shared" si="4"/>
        <v>-18114797.659999996</v>
      </c>
      <c r="Y14" s="695">
        <f t="shared" si="5"/>
        <v>-0.280522507147904</v>
      </c>
    </row>
    <row r="15" spans="1:167" ht="20.25" customHeight="1" x14ac:dyDescent="0.25">
      <c r="B15" s="90"/>
      <c r="C15" s="92" t="s">
        <v>52</v>
      </c>
      <c r="D15" s="129">
        <v>16252290.98</v>
      </c>
      <c r="E15" s="130">
        <v>14870293</v>
      </c>
      <c r="F15" s="637">
        <v>13337416</v>
      </c>
      <c r="G15" s="649">
        <f t="shared" si="0"/>
        <v>44459999.980000004</v>
      </c>
      <c r="H15" s="75"/>
      <c r="I15" s="802"/>
      <c r="J15" s="803" t="s">
        <v>52</v>
      </c>
      <c r="K15" s="804">
        <v>16252290.98</v>
      </c>
      <c r="L15" s="805">
        <v>18070293</v>
      </c>
      <c r="M15" s="806">
        <v>14337416</v>
      </c>
      <c r="N15" s="807">
        <v>48659999.980000004</v>
      </c>
      <c r="O15" s="628"/>
      <c r="P15" s="668">
        <v>12853002</v>
      </c>
      <c r="Q15" s="669">
        <v>19170315.5</v>
      </c>
      <c r="R15" s="670">
        <v>16636670.5</v>
      </c>
      <c r="S15" s="246">
        <v>48659988</v>
      </c>
      <c r="U15" s="692">
        <f t="shared" si="1"/>
        <v>-3399288.9800000004</v>
      </c>
      <c r="V15" s="693">
        <f t="shared" si="2"/>
        <v>1100022.5</v>
      </c>
      <c r="W15" s="694">
        <f t="shared" si="3"/>
        <v>2299254.5</v>
      </c>
      <c r="X15" s="189">
        <f t="shared" si="4"/>
        <v>-11.980000004172325</v>
      </c>
      <c r="Y15" s="695">
        <f t="shared" si="5"/>
        <v>-2.4619817013050485E-7</v>
      </c>
    </row>
    <row r="16" spans="1:167" ht="20.25" customHeight="1" x14ac:dyDescent="0.25">
      <c r="B16" s="90"/>
      <c r="C16" s="89" t="s">
        <v>233</v>
      </c>
      <c r="D16" s="133">
        <v>1142394.54</v>
      </c>
      <c r="E16" s="134">
        <v>827605</v>
      </c>
      <c r="F16" s="638">
        <v>0</v>
      </c>
      <c r="G16" s="649">
        <f t="shared" si="0"/>
        <v>1969999.54</v>
      </c>
      <c r="H16" s="75"/>
      <c r="I16" s="802"/>
      <c r="J16" s="808" t="s">
        <v>363</v>
      </c>
      <c r="K16" s="809">
        <v>1348594.54</v>
      </c>
      <c r="L16" s="810">
        <v>1640722</v>
      </c>
      <c r="M16" s="811">
        <v>2003683</v>
      </c>
      <c r="N16" s="807">
        <v>4992999.54</v>
      </c>
      <c r="O16" s="628"/>
      <c r="P16" s="671">
        <v>570200</v>
      </c>
      <c r="Q16" s="672">
        <v>1256452</v>
      </c>
      <c r="R16" s="673">
        <v>0</v>
      </c>
      <c r="S16" s="246">
        <v>1826652</v>
      </c>
      <c r="U16" s="696">
        <f t="shared" si="1"/>
        <v>-778394.54</v>
      </c>
      <c r="V16" s="697">
        <f t="shared" si="2"/>
        <v>-384270</v>
      </c>
      <c r="W16" s="698">
        <f t="shared" si="3"/>
        <v>-2003683</v>
      </c>
      <c r="X16" s="189">
        <f t="shared" si="4"/>
        <v>-3166347.54</v>
      </c>
      <c r="Y16" s="695">
        <f t="shared" si="5"/>
        <v>-1.7334158558937334</v>
      </c>
    </row>
    <row r="17" spans="2:25" ht="20.25" customHeight="1" thickBot="1" x14ac:dyDescent="0.3">
      <c r="B17" s="90"/>
      <c r="C17" s="89" t="s">
        <v>53</v>
      </c>
      <c r="D17" s="145">
        <v>3492870.08</v>
      </c>
      <c r="E17" s="146">
        <v>4711595</v>
      </c>
      <c r="F17" s="642">
        <v>5175535</v>
      </c>
      <c r="G17" s="653">
        <f t="shared" si="0"/>
        <v>13380000.08</v>
      </c>
      <c r="H17" s="632"/>
      <c r="I17" s="802"/>
      <c r="J17" s="808" t="s">
        <v>53</v>
      </c>
      <c r="K17" s="765">
        <v>3492870.08</v>
      </c>
      <c r="L17" s="766">
        <v>5711595</v>
      </c>
      <c r="M17" s="767">
        <v>14175535</v>
      </c>
      <c r="N17" s="768">
        <v>23380000.079999998</v>
      </c>
      <c r="O17" s="625"/>
      <c r="P17" s="259">
        <v>3459118</v>
      </c>
      <c r="Q17" s="260">
        <v>7903475.5999999996</v>
      </c>
      <c r="R17" s="261">
        <v>5169504</v>
      </c>
      <c r="S17" s="348">
        <v>16532097.6</v>
      </c>
      <c r="U17" s="202">
        <f t="shared" si="1"/>
        <v>-33752.080000000075</v>
      </c>
      <c r="V17" s="203">
        <f t="shared" si="2"/>
        <v>2191880.5999999996</v>
      </c>
      <c r="W17" s="204">
        <f t="shared" si="3"/>
        <v>-9006031</v>
      </c>
      <c r="X17" s="448">
        <f t="shared" si="4"/>
        <v>-6847902.4799999986</v>
      </c>
      <c r="Y17" s="699">
        <f t="shared" si="5"/>
        <v>-0.41421860950058742</v>
      </c>
    </row>
    <row r="18" spans="2:25" ht="20.25" customHeight="1" thickBot="1" x14ac:dyDescent="0.3">
      <c r="B18" s="88" t="s">
        <v>57</v>
      </c>
      <c r="C18" s="106" t="s">
        <v>232</v>
      </c>
      <c r="D18" s="149">
        <v>198185031.59999999</v>
      </c>
      <c r="E18" s="150">
        <v>75100193</v>
      </c>
      <c r="F18" s="173">
        <v>50244775.840000033</v>
      </c>
      <c r="G18" s="654">
        <f t="shared" si="0"/>
        <v>323530000.44000006</v>
      </c>
      <c r="H18" s="632"/>
      <c r="I18" s="813" t="s">
        <v>57</v>
      </c>
      <c r="J18" s="814" t="s">
        <v>57</v>
      </c>
      <c r="K18" s="815">
        <v>191422530.30000001</v>
      </c>
      <c r="L18" s="816">
        <v>61652296.130832568</v>
      </c>
      <c r="M18" s="817">
        <v>35744775.840000033</v>
      </c>
      <c r="N18" s="818">
        <v>288819602.2708326</v>
      </c>
      <c r="O18" s="628"/>
      <c r="P18" s="674">
        <v>191614627</v>
      </c>
      <c r="Q18" s="675">
        <v>23000876.5</v>
      </c>
      <c r="R18" s="676">
        <v>1670091</v>
      </c>
      <c r="S18" s="254">
        <v>216285594.5</v>
      </c>
      <c r="U18" s="700">
        <f t="shared" si="1"/>
        <v>192096.69999998808</v>
      </c>
      <c r="V18" s="701">
        <f t="shared" si="2"/>
        <v>-38651419.630832568</v>
      </c>
      <c r="W18" s="702">
        <f t="shared" si="3"/>
        <v>-34074684.840000033</v>
      </c>
      <c r="X18" s="197">
        <f t="shared" si="4"/>
        <v>-72534007.770832598</v>
      </c>
      <c r="Y18" s="703">
        <f t="shared" si="5"/>
        <v>-0.33536217674835761</v>
      </c>
    </row>
    <row r="19" spans="2:25" ht="20.25" customHeight="1" thickBot="1" x14ac:dyDescent="0.3">
      <c r="B19" s="88" t="s">
        <v>60</v>
      </c>
      <c r="C19" s="93" t="s">
        <v>60</v>
      </c>
      <c r="D19" s="137">
        <v>90315429.24000001</v>
      </c>
      <c r="E19" s="138">
        <v>49857169.75999999</v>
      </c>
      <c r="F19" s="639">
        <v>42087401</v>
      </c>
      <c r="G19" s="651">
        <f t="shared" si="0"/>
        <v>182260000</v>
      </c>
      <c r="H19" s="75"/>
      <c r="I19" s="802"/>
      <c r="J19" s="820" t="s">
        <v>364</v>
      </c>
      <c r="K19" s="765">
        <v>868496.92500000005</v>
      </c>
      <c r="L19" s="766">
        <v>50340870.869167432</v>
      </c>
      <c r="M19" s="767">
        <v>11790632</v>
      </c>
      <c r="N19" s="768">
        <v>62999999.794167429</v>
      </c>
      <c r="O19" s="625"/>
      <c r="P19" s="259">
        <v>495379</v>
      </c>
      <c r="Q19" s="260">
        <v>61697641</v>
      </c>
      <c r="R19" s="261">
        <v>688800</v>
      </c>
      <c r="S19" s="348">
        <v>62881820</v>
      </c>
      <c r="U19" s="202">
        <f t="shared" si="1"/>
        <v>-373117.92500000005</v>
      </c>
      <c r="V19" s="203">
        <f t="shared" si="2"/>
        <v>11356770.130832568</v>
      </c>
      <c r="W19" s="204">
        <f t="shared" si="3"/>
        <v>-11101832</v>
      </c>
      <c r="X19" s="448">
        <f t="shared" si="4"/>
        <v>-118179.79416742921</v>
      </c>
      <c r="Y19" s="699">
        <f t="shared" si="5"/>
        <v>-1.8793952555353711E-3</v>
      </c>
    </row>
    <row r="20" spans="2:25" ht="20.25" customHeight="1" thickBot="1" x14ac:dyDescent="0.3">
      <c r="B20" s="90"/>
      <c r="C20" s="89" t="s">
        <v>61</v>
      </c>
      <c r="D20" s="145">
        <v>2987539.15</v>
      </c>
      <c r="E20" s="146">
        <v>3762108</v>
      </c>
      <c r="F20" s="642">
        <v>430353</v>
      </c>
      <c r="G20" s="653">
        <f t="shared" si="0"/>
        <v>7180000.1500000004</v>
      </c>
      <c r="H20" s="632"/>
      <c r="I20" s="813" t="s">
        <v>60</v>
      </c>
      <c r="J20" s="814" t="s">
        <v>60</v>
      </c>
      <c r="K20" s="815">
        <v>101451049.24000001</v>
      </c>
      <c r="L20" s="816">
        <v>64297549.75999999</v>
      </c>
      <c r="M20" s="817">
        <v>42511401</v>
      </c>
      <c r="N20" s="818">
        <v>208260000</v>
      </c>
      <c r="O20" s="628"/>
      <c r="P20" s="674">
        <v>81816438.5</v>
      </c>
      <c r="Q20" s="675">
        <v>31631957</v>
      </c>
      <c r="R20" s="676">
        <v>19495526</v>
      </c>
      <c r="S20" s="254">
        <v>132943921.5</v>
      </c>
      <c r="U20" s="700">
        <f t="shared" si="1"/>
        <v>-19634610.74000001</v>
      </c>
      <c r="V20" s="701">
        <f t="shared" si="2"/>
        <v>-32665592.75999999</v>
      </c>
      <c r="W20" s="702">
        <f t="shared" si="3"/>
        <v>-23015875</v>
      </c>
      <c r="X20" s="197">
        <f t="shared" si="4"/>
        <v>-75316078.5</v>
      </c>
      <c r="Y20" s="703">
        <f t="shared" si="5"/>
        <v>-0.56652517580504802</v>
      </c>
    </row>
    <row r="21" spans="2:25" ht="20.25" customHeight="1" thickBot="1" x14ac:dyDescent="0.3">
      <c r="B21" s="88" t="s">
        <v>62</v>
      </c>
      <c r="C21" s="93" t="s">
        <v>268</v>
      </c>
      <c r="D21" s="153">
        <v>7084835.9699999997</v>
      </c>
      <c r="E21" s="154">
        <v>14431100</v>
      </c>
      <c r="F21" s="643">
        <v>49694063.666000001</v>
      </c>
      <c r="G21" s="655">
        <f t="shared" si="0"/>
        <v>71209999.636000007</v>
      </c>
      <c r="H21" s="632"/>
      <c r="I21" s="802"/>
      <c r="J21" s="808" t="s">
        <v>61</v>
      </c>
      <c r="K21" s="765">
        <v>2987539.15</v>
      </c>
      <c r="L21" s="766">
        <v>3762108</v>
      </c>
      <c r="M21" s="767">
        <v>430353</v>
      </c>
      <c r="N21" s="768">
        <v>7180000.1500000004</v>
      </c>
      <c r="O21" s="625"/>
      <c r="P21" s="259">
        <v>2675055</v>
      </c>
      <c r="Q21" s="260">
        <v>3428129</v>
      </c>
      <c r="R21" s="261">
        <v>337111</v>
      </c>
      <c r="S21" s="348">
        <v>6440295</v>
      </c>
      <c r="U21" s="202">
        <f t="shared" si="1"/>
        <v>-312484.14999999991</v>
      </c>
      <c r="V21" s="203">
        <f t="shared" si="2"/>
        <v>-333979</v>
      </c>
      <c r="W21" s="204">
        <f t="shared" si="3"/>
        <v>-93242</v>
      </c>
      <c r="X21" s="448">
        <f t="shared" si="4"/>
        <v>-739705.15000000037</v>
      </c>
      <c r="Y21" s="699">
        <f t="shared" si="5"/>
        <v>-0.11485578688553869</v>
      </c>
    </row>
    <row r="22" spans="2:25" ht="20.25" customHeight="1" x14ac:dyDescent="0.25">
      <c r="B22" s="90"/>
      <c r="C22" s="92" t="s">
        <v>230</v>
      </c>
      <c r="D22" s="141">
        <v>12944709.27</v>
      </c>
      <c r="E22" s="142">
        <v>6239291</v>
      </c>
      <c r="F22" s="640">
        <v>443996000</v>
      </c>
      <c r="G22" s="652">
        <f t="shared" si="0"/>
        <v>463180000.26999998</v>
      </c>
      <c r="H22" s="632"/>
      <c r="I22" s="813" t="s">
        <v>62</v>
      </c>
      <c r="J22" s="814" t="s">
        <v>365</v>
      </c>
      <c r="K22" s="773">
        <v>5030954.2799999993</v>
      </c>
      <c r="L22" s="774">
        <v>13601100</v>
      </c>
      <c r="M22" s="775">
        <v>54029063.666000001</v>
      </c>
      <c r="N22" s="776">
        <v>72661117.94600001</v>
      </c>
      <c r="O22" s="625"/>
      <c r="P22" s="267">
        <v>5270901</v>
      </c>
      <c r="Q22" s="268">
        <v>9747448</v>
      </c>
      <c r="R22" s="269">
        <v>47519998</v>
      </c>
      <c r="S22" s="350">
        <v>62538347</v>
      </c>
      <c r="U22" s="210">
        <f t="shared" si="1"/>
        <v>239946.72000000067</v>
      </c>
      <c r="V22" s="211">
        <f t="shared" si="2"/>
        <v>-3853652</v>
      </c>
      <c r="W22" s="212">
        <f t="shared" si="3"/>
        <v>-6509065.6660000011</v>
      </c>
      <c r="X22" s="451">
        <f t="shared" si="4"/>
        <v>-10122770.94600001</v>
      </c>
      <c r="Y22" s="703">
        <f t="shared" si="5"/>
        <v>-0.16186502252769824</v>
      </c>
    </row>
    <row r="23" spans="2:25" ht="20.25" customHeight="1" x14ac:dyDescent="0.25">
      <c r="B23" s="90"/>
      <c r="C23" s="89" t="s">
        <v>229</v>
      </c>
      <c r="D23" s="145">
        <v>10892739.859999999</v>
      </c>
      <c r="E23" s="146">
        <v>2695131</v>
      </c>
      <c r="F23" s="642">
        <v>1912129.16</v>
      </c>
      <c r="G23" s="652">
        <f t="shared" si="0"/>
        <v>15500000.02</v>
      </c>
      <c r="H23" s="632"/>
      <c r="I23" s="802"/>
      <c r="J23" s="803" t="s">
        <v>230</v>
      </c>
      <c r="K23" s="761">
        <v>12944709.27</v>
      </c>
      <c r="L23" s="762">
        <v>6239291</v>
      </c>
      <c r="M23" s="763">
        <v>495996000</v>
      </c>
      <c r="N23" s="764">
        <v>515180000.26999998</v>
      </c>
      <c r="O23" s="625"/>
      <c r="P23" s="255">
        <v>6263239</v>
      </c>
      <c r="Q23" s="256">
        <v>6076298.5</v>
      </c>
      <c r="R23" s="257">
        <v>529417989</v>
      </c>
      <c r="S23" s="347">
        <v>541757526.5</v>
      </c>
      <c r="U23" s="198">
        <f t="shared" si="1"/>
        <v>-6681470.2699999996</v>
      </c>
      <c r="V23" s="199">
        <f t="shared" si="2"/>
        <v>-162992.5</v>
      </c>
      <c r="W23" s="200">
        <f t="shared" si="3"/>
        <v>33421989</v>
      </c>
      <c r="X23" s="447">
        <f t="shared" si="4"/>
        <v>26577526.230000019</v>
      </c>
      <c r="Y23" s="695">
        <f t="shared" si="5"/>
        <v>4.9057973225961296E-2</v>
      </c>
    </row>
    <row r="24" spans="2:25" ht="20.25" customHeight="1" thickBot="1" x14ac:dyDescent="0.3">
      <c r="B24" s="90"/>
      <c r="C24" s="89" t="s">
        <v>228</v>
      </c>
      <c r="D24" s="145">
        <v>11791633.26</v>
      </c>
      <c r="E24" s="146">
        <v>6668260</v>
      </c>
      <c r="F24" s="642">
        <v>34332362</v>
      </c>
      <c r="G24" s="653">
        <f t="shared" si="0"/>
        <v>52792255.259999998</v>
      </c>
      <c r="H24" s="632"/>
      <c r="I24" s="802"/>
      <c r="J24" s="808" t="s">
        <v>229</v>
      </c>
      <c r="K24" s="765">
        <v>10892739.859999999</v>
      </c>
      <c r="L24" s="766">
        <v>2695131</v>
      </c>
      <c r="M24" s="767">
        <v>1912129.16</v>
      </c>
      <c r="N24" s="764">
        <v>15500000.02</v>
      </c>
      <c r="O24" s="625"/>
      <c r="P24" s="259">
        <v>8103852</v>
      </c>
      <c r="Q24" s="260">
        <v>2241910</v>
      </c>
      <c r="R24" s="261">
        <v>750000</v>
      </c>
      <c r="S24" s="347">
        <v>11095762</v>
      </c>
      <c r="U24" s="202">
        <f t="shared" si="1"/>
        <v>-2788887.8599999994</v>
      </c>
      <c r="V24" s="203">
        <f t="shared" si="2"/>
        <v>-453221</v>
      </c>
      <c r="W24" s="204">
        <f t="shared" si="3"/>
        <v>-1162129.1599999999</v>
      </c>
      <c r="X24" s="447">
        <f t="shared" si="4"/>
        <v>-4404238.0199999996</v>
      </c>
      <c r="Y24" s="695">
        <f t="shared" si="5"/>
        <v>-0.39692974849316337</v>
      </c>
    </row>
    <row r="25" spans="2:25" ht="20.25" customHeight="1" thickBot="1" x14ac:dyDescent="0.3">
      <c r="B25" s="88" t="s">
        <v>227</v>
      </c>
      <c r="C25" s="93" t="s">
        <v>226</v>
      </c>
      <c r="D25" s="153">
        <v>16275877.15</v>
      </c>
      <c r="E25" s="154">
        <v>9965119.0999999996</v>
      </c>
      <c r="F25" s="643">
        <v>14269004</v>
      </c>
      <c r="G25" s="655">
        <f t="shared" si="0"/>
        <v>40510000.25</v>
      </c>
      <c r="H25" s="632"/>
      <c r="I25" s="802"/>
      <c r="J25" s="808" t="s">
        <v>397</v>
      </c>
      <c r="K25" s="765">
        <v>11991633.26</v>
      </c>
      <c r="L25" s="766">
        <v>7268260</v>
      </c>
      <c r="M25" s="767">
        <v>35532362</v>
      </c>
      <c r="N25" s="768">
        <v>54792255.259999998</v>
      </c>
      <c r="O25" s="625"/>
      <c r="P25" s="259">
        <v>12335394</v>
      </c>
      <c r="Q25" s="260">
        <v>6446034</v>
      </c>
      <c r="R25" s="261">
        <v>1687568</v>
      </c>
      <c r="S25" s="348">
        <v>20468996</v>
      </c>
      <c r="U25" s="202">
        <f t="shared" si="1"/>
        <v>343760.74000000022</v>
      </c>
      <c r="V25" s="203">
        <f t="shared" si="2"/>
        <v>-822226</v>
      </c>
      <c r="W25" s="204">
        <f t="shared" si="3"/>
        <v>-33844794</v>
      </c>
      <c r="X25" s="448">
        <f t="shared" si="4"/>
        <v>-34323259.259999998</v>
      </c>
      <c r="Y25" s="699">
        <f t="shared" si="5"/>
        <v>-1.6768413682820593</v>
      </c>
    </row>
    <row r="26" spans="2:25" ht="20.25" customHeight="1" x14ac:dyDescent="0.25">
      <c r="B26" s="90" t="s">
        <v>225</v>
      </c>
      <c r="C26" s="92" t="s">
        <v>224</v>
      </c>
      <c r="D26" s="141">
        <v>10537974.65</v>
      </c>
      <c r="E26" s="142">
        <v>7770598</v>
      </c>
      <c r="F26" s="640">
        <v>13871426.899999999</v>
      </c>
      <c r="G26" s="652">
        <f t="shared" si="0"/>
        <v>32179999.549999997</v>
      </c>
      <c r="H26" s="632"/>
      <c r="I26" s="813" t="s">
        <v>227</v>
      </c>
      <c r="J26" s="814" t="s">
        <v>226</v>
      </c>
      <c r="K26" s="773">
        <v>18918913.539999999</v>
      </c>
      <c r="L26" s="774">
        <v>9965119.0999999996</v>
      </c>
      <c r="M26" s="775">
        <v>21625967.359999999</v>
      </c>
      <c r="N26" s="776">
        <v>50510000</v>
      </c>
      <c r="O26" s="625"/>
      <c r="P26" s="267">
        <v>19656538</v>
      </c>
      <c r="Q26" s="268">
        <v>8387045</v>
      </c>
      <c r="R26" s="269">
        <v>4797092</v>
      </c>
      <c r="S26" s="350">
        <v>32840675</v>
      </c>
      <c r="U26" s="210">
        <f t="shared" si="1"/>
        <v>737624.46000000089</v>
      </c>
      <c r="V26" s="211">
        <f t="shared" si="2"/>
        <v>-1578074.0999999996</v>
      </c>
      <c r="W26" s="212">
        <f t="shared" si="3"/>
        <v>-16828875.359999999</v>
      </c>
      <c r="X26" s="451">
        <f t="shared" si="4"/>
        <v>-17669325</v>
      </c>
      <c r="Y26" s="703">
        <f t="shared" si="5"/>
        <v>-0.53803172437838143</v>
      </c>
    </row>
    <row r="27" spans="2:25" ht="20.25" customHeight="1" x14ac:dyDescent="0.25">
      <c r="B27" s="90" t="s">
        <v>223</v>
      </c>
      <c r="C27" s="92" t="s">
        <v>222</v>
      </c>
      <c r="D27" s="141">
        <v>4904323.0599999996</v>
      </c>
      <c r="E27" s="142">
        <v>2672423</v>
      </c>
      <c r="F27" s="640">
        <v>3313254</v>
      </c>
      <c r="G27" s="652">
        <f t="shared" si="0"/>
        <v>10890000.059999999</v>
      </c>
      <c r="H27" s="632"/>
      <c r="I27" s="802" t="s">
        <v>225</v>
      </c>
      <c r="J27" s="803" t="s">
        <v>224</v>
      </c>
      <c r="K27" s="761">
        <v>10537974.65</v>
      </c>
      <c r="L27" s="762">
        <v>6964598</v>
      </c>
      <c r="M27" s="763">
        <v>13871426.899999999</v>
      </c>
      <c r="N27" s="764">
        <v>31373999.549999997</v>
      </c>
      <c r="O27" s="625"/>
      <c r="P27" s="255">
        <v>8534199</v>
      </c>
      <c r="Q27" s="256">
        <v>6993573</v>
      </c>
      <c r="R27" s="257">
        <v>4898711</v>
      </c>
      <c r="S27" s="347">
        <v>20426483</v>
      </c>
      <c r="U27" s="198">
        <f t="shared" si="1"/>
        <v>-2003775.6500000004</v>
      </c>
      <c r="V27" s="199">
        <f t="shared" si="2"/>
        <v>28975</v>
      </c>
      <c r="W27" s="200">
        <f t="shared" si="3"/>
        <v>-8972715.8999999985</v>
      </c>
      <c r="X27" s="447">
        <f t="shared" si="4"/>
        <v>-10947516.549999997</v>
      </c>
      <c r="Y27" s="695">
        <f t="shared" si="5"/>
        <v>-0.53594720882689384</v>
      </c>
    </row>
    <row r="28" spans="2:25" ht="20.25" customHeight="1" x14ac:dyDescent="0.25">
      <c r="B28" s="90"/>
      <c r="C28" s="92" t="s">
        <v>267</v>
      </c>
      <c r="D28" s="141">
        <v>106058052.45</v>
      </c>
      <c r="E28" s="142">
        <v>13709672</v>
      </c>
      <c r="F28" s="640">
        <v>12292275.4</v>
      </c>
      <c r="G28" s="652">
        <f t="shared" si="0"/>
        <v>132059999.85000001</v>
      </c>
      <c r="H28" s="632"/>
      <c r="I28" s="802" t="s">
        <v>223</v>
      </c>
      <c r="J28" s="803" t="s">
        <v>222</v>
      </c>
      <c r="K28" s="761">
        <v>4904323.0599999996</v>
      </c>
      <c r="L28" s="762">
        <v>2672423</v>
      </c>
      <c r="M28" s="763">
        <v>3313254</v>
      </c>
      <c r="N28" s="764">
        <v>10890000.059999999</v>
      </c>
      <c r="O28" s="625"/>
      <c r="P28" s="255">
        <v>4278513</v>
      </c>
      <c r="Q28" s="256">
        <v>2319063</v>
      </c>
      <c r="R28" s="257">
        <v>2101686</v>
      </c>
      <c r="S28" s="347">
        <v>8699262</v>
      </c>
      <c r="U28" s="198">
        <f t="shared" si="1"/>
        <v>-625810.05999999959</v>
      </c>
      <c r="V28" s="199">
        <f t="shared" si="2"/>
        <v>-353360</v>
      </c>
      <c r="W28" s="200">
        <f t="shared" si="3"/>
        <v>-1211568</v>
      </c>
      <c r="X28" s="447">
        <f t="shared" si="4"/>
        <v>-2190738.0599999987</v>
      </c>
      <c r="Y28" s="695">
        <f t="shared" si="5"/>
        <v>-0.25183033457320847</v>
      </c>
    </row>
    <row r="29" spans="2:25" ht="20.25" customHeight="1" thickBot="1" x14ac:dyDescent="0.3">
      <c r="B29" s="90"/>
      <c r="C29" s="89" t="s">
        <v>72</v>
      </c>
      <c r="D29" s="145">
        <v>1263732.33</v>
      </c>
      <c r="E29" s="146">
        <v>752800</v>
      </c>
      <c r="F29" s="642">
        <v>163468</v>
      </c>
      <c r="G29" s="653">
        <f t="shared" si="0"/>
        <v>2180000.33</v>
      </c>
      <c r="H29" s="632"/>
      <c r="I29" s="802"/>
      <c r="J29" s="803" t="s">
        <v>267</v>
      </c>
      <c r="K29" s="761">
        <v>106058052.45</v>
      </c>
      <c r="L29" s="762">
        <v>18709672</v>
      </c>
      <c r="M29" s="763">
        <v>12292275.4</v>
      </c>
      <c r="N29" s="764">
        <v>137059999.84999999</v>
      </c>
      <c r="O29" s="625"/>
      <c r="P29" s="255">
        <v>97866885</v>
      </c>
      <c r="Q29" s="256">
        <v>18239138</v>
      </c>
      <c r="R29" s="257">
        <v>4313789</v>
      </c>
      <c r="S29" s="347">
        <v>120419812</v>
      </c>
      <c r="U29" s="198">
        <f t="shared" si="1"/>
        <v>-8191167.450000003</v>
      </c>
      <c r="V29" s="199">
        <f t="shared" si="2"/>
        <v>-470534</v>
      </c>
      <c r="W29" s="200">
        <f t="shared" si="3"/>
        <v>-7978486.4000000004</v>
      </c>
      <c r="X29" s="447">
        <f t="shared" si="4"/>
        <v>-16640187.849999994</v>
      </c>
      <c r="Y29" s="695">
        <f t="shared" si="5"/>
        <v>-0.13818480176667269</v>
      </c>
    </row>
    <row r="30" spans="2:25" ht="20.25" customHeight="1" x14ac:dyDescent="0.25">
      <c r="B30" s="88" t="s">
        <v>219</v>
      </c>
      <c r="C30" s="93" t="s">
        <v>218</v>
      </c>
      <c r="D30" s="153">
        <v>2433588.5</v>
      </c>
      <c r="E30" s="154">
        <v>123491772.5</v>
      </c>
      <c r="F30" s="644">
        <v>9564639.3499999996</v>
      </c>
      <c r="G30" s="656">
        <f t="shared" si="0"/>
        <v>135490000.34999999</v>
      </c>
      <c r="H30" s="633"/>
      <c r="I30" s="802"/>
      <c r="J30" s="808" t="s">
        <v>367</v>
      </c>
      <c r="K30" s="765">
        <v>2453881.69</v>
      </c>
      <c r="L30" s="766">
        <v>1196118</v>
      </c>
      <c r="M30" s="767">
        <v>1440000</v>
      </c>
      <c r="N30" s="768">
        <v>5089999.6899999995</v>
      </c>
      <c r="O30" s="625"/>
      <c r="P30" s="259">
        <v>522486</v>
      </c>
      <c r="Q30" s="260">
        <v>819528</v>
      </c>
      <c r="R30" s="261">
        <v>105100</v>
      </c>
      <c r="S30" s="347">
        <v>1447114</v>
      </c>
      <c r="U30" s="202">
        <f t="shared" si="1"/>
        <v>-1931395.69</v>
      </c>
      <c r="V30" s="203">
        <f t="shared" si="2"/>
        <v>-376590</v>
      </c>
      <c r="W30" s="204">
        <f t="shared" si="3"/>
        <v>-1334900</v>
      </c>
      <c r="X30" s="447">
        <f t="shared" si="4"/>
        <v>-3642885.6899999995</v>
      </c>
      <c r="Y30" s="695">
        <f t="shared" si="5"/>
        <v>-2.5173453439051792</v>
      </c>
    </row>
    <row r="31" spans="2:25" ht="20.25" customHeight="1" thickBot="1" x14ac:dyDescent="0.3">
      <c r="B31" s="90" t="s">
        <v>217</v>
      </c>
      <c r="C31" s="92" t="s">
        <v>216</v>
      </c>
      <c r="D31" s="141">
        <v>2175955.77</v>
      </c>
      <c r="E31" s="142">
        <v>16158984</v>
      </c>
      <c r="F31" s="645">
        <v>1105060</v>
      </c>
      <c r="G31" s="657">
        <f t="shared" si="0"/>
        <v>19439999.77</v>
      </c>
      <c r="H31" s="634"/>
      <c r="I31" s="802"/>
      <c r="J31" s="808" t="s">
        <v>72</v>
      </c>
      <c r="K31" s="765">
        <v>1263732.33</v>
      </c>
      <c r="L31" s="766">
        <v>752800</v>
      </c>
      <c r="M31" s="767">
        <v>163468</v>
      </c>
      <c r="N31" s="768">
        <v>2180000.33</v>
      </c>
      <c r="O31" s="625"/>
      <c r="P31" s="259">
        <v>728286</v>
      </c>
      <c r="Q31" s="260">
        <v>771100</v>
      </c>
      <c r="R31" s="261">
        <v>13125</v>
      </c>
      <c r="S31" s="348">
        <v>1512511</v>
      </c>
      <c r="U31" s="202">
        <f t="shared" si="1"/>
        <v>-535446.33000000007</v>
      </c>
      <c r="V31" s="203">
        <f t="shared" si="2"/>
        <v>18300</v>
      </c>
      <c r="W31" s="204">
        <f t="shared" si="3"/>
        <v>-150343</v>
      </c>
      <c r="X31" s="448">
        <f t="shared" si="4"/>
        <v>-667489.33000000007</v>
      </c>
      <c r="Y31" s="699">
        <f t="shared" si="5"/>
        <v>-0.44131204996195073</v>
      </c>
    </row>
    <row r="32" spans="2:25" ht="20.25" customHeight="1" x14ac:dyDescent="0.25">
      <c r="B32" s="90"/>
      <c r="C32" s="92" t="s">
        <v>215</v>
      </c>
      <c r="D32" s="141">
        <v>7812347.2800000003</v>
      </c>
      <c r="E32" s="142">
        <v>5785575</v>
      </c>
      <c r="F32" s="645">
        <v>3222078</v>
      </c>
      <c r="G32" s="657">
        <f t="shared" si="0"/>
        <v>16820000.280000001</v>
      </c>
      <c r="H32" s="634"/>
      <c r="I32" s="813" t="s">
        <v>219</v>
      </c>
      <c r="J32" s="814" t="s">
        <v>306</v>
      </c>
      <c r="K32" s="773">
        <v>10245935.780000001</v>
      </c>
      <c r="L32" s="774">
        <v>324277347.5</v>
      </c>
      <c r="M32" s="780">
        <v>12786717.35</v>
      </c>
      <c r="N32" s="781">
        <v>347310000.63</v>
      </c>
      <c r="O32" s="629"/>
      <c r="P32" s="267">
        <v>8770355</v>
      </c>
      <c r="Q32" s="268">
        <v>426674248</v>
      </c>
      <c r="R32" s="277">
        <v>36198322</v>
      </c>
      <c r="S32" s="351">
        <v>471642925</v>
      </c>
      <c r="U32" s="210">
        <f t="shared" si="1"/>
        <v>-1475580.7800000012</v>
      </c>
      <c r="V32" s="211">
        <f t="shared" si="2"/>
        <v>102396900.5</v>
      </c>
      <c r="W32" s="220">
        <f t="shared" si="3"/>
        <v>23411604.649999999</v>
      </c>
      <c r="X32" s="452">
        <f t="shared" si="4"/>
        <v>124332924.37</v>
      </c>
      <c r="Y32" s="704">
        <f t="shared" si="5"/>
        <v>0.26361664254796147</v>
      </c>
    </row>
    <row r="33" spans="1:25" ht="20.25" customHeight="1" x14ac:dyDescent="0.25">
      <c r="B33" s="90"/>
      <c r="C33" s="92" t="s">
        <v>214</v>
      </c>
      <c r="D33" s="141">
        <v>76843013.810000002</v>
      </c>
      <c r="E33" s="142">
        <v>49382502</v>
      </c>
      <c r="F33" s="645">
        <v>202084</v>
      </c>
      <c r="G33" s="657">
        <f t="shared" si="0"/>
        <v>126427599.81</v>
      </c>
      <c r="H33" s="634"/>
      <c r="I33" s="802" t="s">
        <v>217</v>
      </c>
      <c r="J33" s="803" t="s">
        <v>216</v>
      </c>
      <c r="K33" s="761">
        <v>2175955.77</v>
      </c>
      <c r="L33" s="762">
        <v>20818984</v>
      </c>
      <c r="M33" s="821">
        <v>1445060</v>
      </c>
      <c r="N33" s="822">
        <v>24439999.77</v>
      </c>
      <c r="O33" s="630"/>
      <c r="P33" s="255">
        <v>1003133</v>
      </c>
      <c r="Q33" s="256">
        <v>27546117</v>
      </c>
      <c r="R33" s="677">
        <v>1458440</v>
      </c>
      <c r="S33" s="282">
        <v>30007690</v>
      </c>
      <c r="U33" s="198">
        <f t="shared" si="1"/>
        <v>-1172822.77</v>
      </c>
      <c r="V33" s="199">
        <f t="shared" si="2"/>
        <v>6727133</v>
      </c>
      <c r="W33" s="705">
        <f t="shared" si="3"/>
        <v>13380</v>
      </c>
      <c r="X33" s="225">
        <f t="shared" si="4"/>
        <v>5567690.2300000004</v>
      </c>
      <c r="Y33" s="706">
        <f t="shared" si="5"/>
        <v>0.18554211370485368</v>
      </c>
    </row>
    <row r="34" spans="1:25" ht="20.25" customHeight="1" x14ac:dyDescent="0.25">
      <c r="B34" s="90"/>
      <c r="C34" s="92" t="s">
        <v>213</v>
      </c>
      <c r="D34" s="141">
        <v>9342176.4700000007</v>
      </c>
      <c r="E34" s="142">
        <v>8739000</v>
      </c>
      <c r="F34" s="640">
        <v>5908824</v>
      </c>
      <c r="G34" s="652">
        <f t="shared" si="0"/>
        <v>23990000.469999999</v>
      </c>
      <c r="H34" s="632"/>
      <c r="I34" s="802"/>
      <c r="J34" s="803" t="s">
        <v>214</v>
      </c>
      <c r="K34" s="761">
        <v>77745547.143333331</v>
      </c>
      <c r="L34" s="762">
        <v>49382502</v>
      </c>
      <c r="M34" s="821">
        <v>3899551</v>
      </c>
      <c r="N34" s="822">
        <v>131027600.14333333</v>
      </c>
      <c r="O34" s="630"/>
      <c r="P34" s="255">
        <v>77603268</v>
      </c>
      <c r="Q34" s="256">
        <v>32245240</v>
      </c>
      <c r="R34" s="677">
        <v>39512898</v>
      </c>
      <c r="S34" s="282">
        <v>149361406</v>
      </c>
      <c r="U34" s="198">
        <f t="shared" si="1"/>
        <v>-142279.14333333075</v>
      </c>
      <c r="V34" s="199">
        <f t="shared" si="2"/>
        <v>-17137262</v>
      </c>
      <c r="W34" s="705">
        <f t="shared" si="3"/>
        <v>35613347</v>
      </c>
      <c r="X34" s="225">
        <f t="shared" si="4"/>
        <v>18333805.856666669</v>
      </c>
      <c r="Y34" s="706">
        <f t="shared" si="5"/>
        <v>0.12274794639163124</v>
      </c>
    </row>
    <row r="35" spans="1:25" ht="20.25" customHeight="1" x14ac:dyDescent="0.25">
      <c r="B35" s="90"/>
      <c r="C35" s="92" t="s">
        <v>212</v>
      </c>
      <c r="D35" s="141">
        <v>2213147.58</v>
      </c>
      <c r="E35" s="142">
        <v>3125321</v>
      </c>
      <c r="F35" s="640">
        <v>5601531</v>
      </c>
      <c r="G35" s="652">
        <f t="shared" si="0"/>
        <v>10939999.58</v>
      </c>
      <c r="H35" s="632"/>
      <c r="I35" s="802"/>
      <c r="J35" s="803" t="s">
        <v>368</v>
      </c>
      <c r="K35" s="761">
        <v>8576766.9299999997</v>
      </c>
      <c r="L35" s="762">
        <v>5239000</v>
      </c>
      <c r="M35" s="763">
        <v>6208824</v>
      </c>
      <c r="N35" s="764">
        <v>20024590.93</v>
      </c>
      <c r="O35" s="625"/>
      <c r="P35" s="255">
        <v>6276465</v>
      </c>
      <c r="Q35" s="256">
        <v>3333632</v>
      </c>
      <c r="R35" s="257">
        <v>5614240</v>
      </c>
      <c r="S35" s="347">
        <v>15224337</v>
      </c>
      <c r="U35" s="198">
        <f t="shared" si="1"/>
        <v>-2300301.9299999997</v>
      </c>
      <c r="V35" s="199">
        <f t="shared" si="2"/>
        <v>-1905368</v>
      </c>
      <c r="W35" s="200">
        <f t="shared" si="3"/>
        <v>-594584</v>
      </c>
      <c r="X35" s="447">
        <f t="shared" si="4"/>
        <v>-4800253.93</v>
      </c>
      <c r="Y35" s="695">
        <f t="shared" si="5"/>
        <v>-0.31530134481389893</v>
      </c>
    </row>
    <row r="36" spans="1:25" ht="20.25" customHeight="1" x14ac:dyDescent="0.25">
      <c r="B36" s="90"/>
      <c r="C36" s="92" t="s">
        <v>211</v>
      </c>
      <c r="D36" s="141">
        <v>17044804.16</v>
      </c>
      <c r="E36" s="142">
        <v>8654196</v>
      </c>
      <c r="F36" s="640">
        <v>281000</v>
      </c>
      <c r="G36" s="652">
        <f t="shared" si="0"/>
        <v>25980000.16</v>
      </c>
      <c r="H36" s="632"/>
      <c r="I36" s="802"/>
      <c r="J36" s="803" t="s">
        <v>369</v>
      </c>
      <c r="K36" s="761">
        <v>617409.54</v>
      </c>
      <c r="L36" s="762">
        <v>3860000</v>
      </c>
      <c r="M36" s="763">
        <v>1888000</v>
      </c>
      <c r="N36" s="764">
        <v>6365409.54</v>
      </c>
      <c r="O36" s="625"/>
      <c r="P36" s="255">
        <v>334213</v>
      </c>
      <c r="Q36" s="256">
        <v>482018</v>
      </c>
      <c r="R36" s="257">
        <v>0</v>
      </c>
      <c r="S36" s="347">
        <v>816231</v>
      </c>
      <c r="U36" s="198">
        <f t="shared" si="1"/>
        <v>-283196.54000000004</v>
      </c>
      <c r="V36" s="199">
        <f t="shared" si="2"/>
        <v>-3377982</v>
      </c>
      <c r="W36" s="200">
        <f t="shared" si="3"/>
        <v>-1888000</v>
      </c>
      <c r="X36" s="447">
        <f t="shared" si="4"/>
        <v>-5549178.54</v>
      </c>
      <c r="Y36" s="695">
        <f t="shared" si="5"/>
        <v>-6.7985393105628189</v>
      </c>
    </row>
    <row r="37" spans="1:25" ht="20.25" customHeight="1" x14ac:dyDescent="0.25">
      <c r="B37" s="90"/>
      <c r="C37" s="92" t="s">
        <v>82</v>
      </c>
      <c r="D37" s="141">
        <v>1243715.3999999999</v>
      </c>
      <c r="E37" s="142">
        <v>916285</v>
      </c>
      <c r="F37" s="640">
        <v>0</v>
      </c>
      <c r="G37" s="652">
        <f t="shared" si="0"/>
        <v>2160000.4</v>
      </c>
      <c r="H37" s="632"/>
      <c r="I37" s="802"/>
      <c r="J37" s="803" t="s">
        <v>212</v>
      </c>
      <c r="K37" s="761">
        <v>2213147.58</v>
      </c>
      <c r="L37" s="762">
        <v>5625321</v>
      </c>
      <c r="M37" s="763">
        <v>5601531</v>
      </c>
      <c r="N37" s="764">
        <v>13439999.58</v>
      </c>
      <c r="O37" s="625"/>
      <c r="P37" s="255">
        <v>1643942</v>
      </c>
      <c r="Q37" s="256">
        <v>2646586</v>
      </c>
      <c r="R37" s="257">
        <v>4601531</v>
      </c>
      <c r="S37" s="347">
        <v>8892059</v>
      </c>
      <c r="U37" s="198">
        <f t="shared" si="1"/>
        <v>-569205.58000000007</v>
      </c>
      <c r="V37" s="199">
        <f t="shared" si="2"/>
        <v>-2978735</v>
      </c>
      <c r="W37" s="200">
        <f t="shared" si="3"/>
        <v>-1000000</v>
      </c>
      <c r="X37" s="447">
        <f t="shared" si="4"/>
        <v>-4547940.58</v>
      </c>
      <c r="Y37" s="695">
        <f t="shared" si="5"/>
        <v>-0.51146090911002728</v>
      </c>
    </row>
    <row r="38" spans="1:25" ht="20.25" customHeight="1" x14ac:dyDescent="0.25">
      <c r="B38" s="90"/>
      <c r="C38" s="92" t="s">
        <v>83</v>
      </c>
      <c r="D38" s="141">
        <v>1483615.98</v>
      </c>
      <c r="E38" s="142">
        <v>1415329</v>
      </c>
      <c r="F38" s="640">
        <v>351055</v>
      </c>
      <c r="G38" s="652">
        <f t="shared" ref="G38:G57" si="6">SUM(D38:F38)</f>
        <v>3249999.98</v>
      </c>
      <c r="H38" s="632"/>
      <c r="I38" s="802"/>
      <c r="J38" s="803" t="s">
        <v>211</v>
      </c>
      <c r="K38" s="761">
        <v>17044804.16</v>
      </c>
      <c r="L38" s="762">
        <v>17040196</v>
      </c>
      <c r="M38" s="763">
        <v>4895000</v>
      </c>
      <c r="N38" s="764">
        <v>38980000.159999996</v>
      </c>
      <c r="O38" s="625"/>
      <c r="P38" s="255">
        <v>17801938</v>
      </c>
      <c r="Q38" s="256">
        <v>14597319</v>
      </c>
      <c r="R38" s="257">
        <v>83456</v>
      </c>
      <c r="S38" s="347">
        <v>32482713</v>
      </c>
      <c r="U38" s="198">
        <f t="shared" si="1"/>
        <v>757133.83999999985</v>
      </c>
      <c r="V38" s="199">
        <f t="shared" si="2"/>
        <v>-2442877</v>
      </c>
      <c r="W38" s="200">
        <f t="shared" si="3"/>
        <v>-4811544</v>
      </c>
      <c r="X38" s="447">
        <f t="shared" si="4"/>
        <v>-6497287.1599999964</v>
      </c>
      <c r="Y38" s="695">
        <f t="shared" si="5"/>
        <v>-0.20002292173070632</v>
      </c>
    </row>
    <row r="39" spans="1:25" ht="20.25" customHeight="1" x14ac:dyDescent="0.25">
      <c r="B39" s="90"/>
      <c r="C39" s="92" t="s">
        <v>84</v>
      </c>
      <c r="D39" s="141">
        <v>1897780.28</v>
      </c>
      <c r="E39" s="142">
        <v>1308219.5490885696</v>
      </c>
      <c r="F39" s="640">
        <v>224000</v>
      </c>
      <c r="G39" s="652">
        <f t="shared" si="6"/>
        <v>3429999.8290885696</v>
      </c>
      <c r="H39" s="632"/>
      <c r="I39" s="802"/>
      <c r="J39" s="803" t="s">
        <v>82</v>
      </c>
      <c r="K39" s="761">
        <v>1243715.3999999999</v>
      </c>
      <c r="L39" s="762">
        <v>916285</v>
      </c>
      <c r="M39" s="763">
        <v>0</v>
      </c>
      <c r="N39" s="764">
        <v>2160000.4</v>
      </c>
      <c r="O39" s="625"/>
      <c r="P39" s="255">
        <v>1046133</v>
      </c>
      <c r="Q39" s="256">
        <v>1126000</v>
      </c>
      <c r="R39" s="257">
        <v>0</v>
      </c>
      <c r="S39" s="347">
        <v>2172133</v>
      </c>
      <c r="U39" s="198">
        <f t="shared" si="1"/>
        <v>-197582.39999999991</v>
      </c>
      <c r="V39" s="199">
        <f t="shared" si="2"/>
        <v>209715</v>
      </c>
      <c r="W39" s="200">
        <f t="shared" si="3"/>
        <v>0</v>
      </c>
      <c r="X39" s="447">
        <f t="shared" si="4"/>
        <v>12132.600000000093</v>
      </c>
      <c r="Y39" s="695">
        <f t="shared" si="5"/>
        <v>5.5855695760803287E-3</v>
      </c>
    </row>
    <row r="40" spans="1:25" ht="20.25" customHeight="1" x14ac:dyDescent="0.25">
      <c r="B40" s="90"/>
      <c r="C40" s="92" t="s">
        <v>85</v>
      </c>
      <c r="D40" s="141">
        <v>1073402.3599999999</v>
      </c>
      <c r="E40" s="142">
        <v>824712</v>
      </c>
      <c r="F40" s="640">
        <v>221886</v>
      </c>
      <c r="G40" s="652">
        <f t="shared" si="6"/>
        <v>2120000.36</v>
      </c>
      <c r="H40" s="632"/>
      <c r="I40" s="802"/>
      <c r="J40" s="803" t="s">
        <v>83</v>
      </c>
      <c r="K40" s="761">
        <v>1483615.98</v>
      </c>
      <c r="L40" s="762">
        <v>1415329</v>
      </c>
      <c r="M40" s="763">
        <v>351055</v>
      </c>
      <c r="N40" s="764">
        <v>3249999.98</v>
      </c>
      <c r="O40" s="625"/>
      <c r="P40" s="255">
        <v>1243516</v>
      </c>
      <c r="Q40" s="256">
        <v>1197258</v>
      </c>
      <c r="R40" s="257">
        <v>182000</v>
      </c>
      <c r="S40" s="347">
        <v>2622774</v>
      </c>
      <c r="U40" s="198">
        <f t="shared" si="1"/>
        <v>-240099.97999999998</v>
      </c>
      <c r="V40" s="199">
        <f t="shared" si="2"/>
        <v>-218071</v>
      </c>
      <c r="W40" s="200">
        <f t="shared" si="3"/>
        <v>-169055</v>
      </c>
      <c r="X40" s="447">
        <f t="shared" si="4"/>
        <v>-627225.98</v>
      </c>
      <c r="Y40" s="695">
        <f t="shared" si="5"/>
        <v>-0.23914602630649837</v>
      </c>
    </row>
    <row r="41" spans="1:25" ht="20.25" customHeight="1" thickBot="1" x14ac:dyDescent="0.3">
      <c r="B41" s="90"/>
      <c r="C41" s="92" t="s">
        <v>266</v>
      </c>
      <c r="D41" s="141">
        <v>45484048.840000004</v>
      </c>
      <c r="E41" s="142">
        <v>18281751</v>
      </c>
      <c r="F41" s="640">
        <v>137938488.33114719</v>
      </c>
      <c r="G41" s="652">
        <f t="shared" si="6"/>
        <v>201704288.1711472</v>
      </c>
      <c r="H41" s="632"/>
      <c r="I41" s="802"/>
      <c r="J41" s="803" t="s">
        <v>84</v>
      </c>
      <c r="K41" s="761">
        <v>1940530.28</v>
      </c>
      <c r="L41" s="762">
        <v>1488219.5490885696</v>
      </c>
      <c r="M41" s="763">
        <v>701250</v>
      </c>
      <c r="N41" s="764">
        <v>4129999.8290885696</v>
      </c>
      <c r="O41" s="625"/>
      <c r="P41" s="255">
        <v>1512313</v>
      </c>
      <c r="Q41" s="256">
        <v>1389044</v>
      </c>
      <c r="R41" s="257">
        <v>113800</v>
      </c>
      <c r="S41" s="347">
        <v>3015157</v>
      </c>
      <c r="U41" s="198">
        <f t="shared" si="1"/>
        <v>-428217.28</v>
      </c>
      <c r="V41" s="199">
        <f t="shared" si="2"/>
        <v>-99175.549088569591</v>
      </c>
      <c r="W41" s="200">
        <f t="shared" si="3"/>
        <v>-587450</v>
      </c>
      <c r="X41" s="447">
        <f t="shared" si="4"/>
        <v>-1114842.8290885696</v>
      </c>
      <c r="Y41" s="695">
        <f t="shared" si="5"/>
        <v>-0.36974619533529085</v>
      </c>
    </row>
    <row r="42" spans="1:25" ht="20.25" customHeight="1" x14ac:dyDescent="0.25">
      <c r="B42" s="88" t="s">
        <v>87</v>
      </c>
      <c r="C42" s="93" t="s">
        <v>208</v>
      </c>
      <c r="D42" s="153">
        <v>30123815</v>
      </c>
      <c r="E42" s="154">
        <v>3348315</v>
      </c>
      <c r="F42" s="643">
        <v>34527870</v>
      </c>
      <c r="G42" s="655">
        <f t="shared" si="6"/>
        <v>68000000</v>
      </c>
      <c r="H42" s="632"/>
      <c r="I42" s="802"/>
      <c r="J42" s="803" t="s">
        <v>85</v>
      </c>
      <c r="K42" s="761">
        <v>1073402.3599999999</v>
      </c>
      <c r="L42" s="762">
        <v>964712</v>
      </c>
      <c r="M42" s="763">
        <v>221886</v>
      </c>
      <c r="N42" s="764">
        <v>2260000.36</v>
      </c>
      <c r="O42" s="625"/>
      <c r="P42" s="255">
        <v>851341</v>
      </c>
      <c r="Q42" s="256">
        <v>967869</v>
      </c>
      <c r="R42" s="257">
        <v>221886</v>
      </c>
      <c r="S42" s="347">
        <v>2041096</v>
      </c>
      <c r="U42" s="198">
        <f t="shared" si="1"/>
        <v>-222061.35999999987</v>
      </c>
      <c r="V42" s="199">
        <f t="shared" si="2"/>
        <v>3157</v>
      </c>
      <c r="W42" s="200">
        <f t="shared" si="3"/>
        <v>0</v>
      </c>
      <c r="X42" s="447">
        <f t="shared" si="4"/>
        <v>-218904.35999999987</v>
      </c>
      <c r="Y42" s="695">
        <f t="shared" si="5"/>
        <v>-0.10724843907390924</v>
      </c>
    </row>
    <row r="43" spans="1:25" ht="20.25" customHeight="1" thickBot="1" x14ac:dyDescent="0.3">
      <c r="B43" s="90"/>
      <c r="C43" s="92" t="s">
        <v>207</v>
      </c>
      <c r="D43" s="141">
        <v>27707352.469999999</v>
      </c>
      <c r="E43" s="142">
        <v>3182648</v>
      </c>
      <c r="F43" s="640">
        <v>200000</v>
      </c>
      <c r="G43" s="652">
        <f t="shared" si="6"/>
        <v>31090000.469999999</v>
      </c>
      <c r="H43" s="632"/>
      <c r="I43" s="802"/>
      <c r="J43" s="803" t="s">
        <v>266</v>
      </c>
      <c r="K43" s="761">
        <v>67294264.840000004</v>
      </c>
      <c r="L43" s="762">
        <v>72947005</v>
      </c>
      <c r="M43" s="763">
        <v>152699517.33114719</v>
      </c>
      <c r="N43" s="764">
        <v>292940787.17114723</v>
      </c>
      <c r="O43" s="625"/>
      <c r="P43" s="255">
        <v>45258021</v>
      </c>
      <c r="Q43" s="256">
        <v>43661145</v>
      </c>
      <c r="R43" s="257">
        <v>37534613</v>
      </c>
      <c r="S43" s="347">
        <v>126453779</v>
      </c>
      <c r="U43" s="198">
        <f t="shared" si="1"/>
        <v>-22036243.840000004</v>
      </c>
      <c r="V43" s="199">
        <f t="shared" si="2"/>
        <v>-29285860</v>
      </c>
      <c r="W43" s="200">
        <f t="shared" si="3"/>
        <v>-115164904.33114719</v>
      </c>
      <c r="X43" s="447">
        <f t="shared" si="4"/>
        <v>-166487008.17114723</v>
      </c>
      <c r="Y43" s="695">
        <f t="shared" si="5"/>
        <v>-1.3165838892892812</v>
      </c>
    </row>
    <row r="44" spans="1:25" ht="20.25" customHeight="1" x14ac:dyDescent="0.25">
      <c r="B44" s="90"/>
      <c r="C44" s="92" t="s">
        <v>206</v>
      </c>
      <c r="D44" s="141">
        <v>334294044.32999998</v>
      </c>
      <c r="E44" s="142">
        <v>35800390</v>
      </c>
      <c r="F44" s="640">
        <v>11764366</v>
      </c>
      <c r="G44" s="652">
        <f t="shared" si="6"/>
        <v>381858800.32999998</v>
      </c>
      <c r="H44" s="632"/>
      <c r="I44" s="813" t="s">
        <v>87</v>
      </c>
      <c r="J44" s="814" t="s">
        <v>208</v>
      </c>
      <c r="K44" s="773">
        <v>30123815</v>
      </c>
      <c r="L44" s="774">
        <v>3348315</v>
      </c>
      <c r="M44" s="775">
        <v>34527870</v>
      </c>
      <c r="N44" s="776">
        <v>68000000</v>
      </c>
      <c r="O44" s="625"/>
      <c r="P44" s="267">
        <v>31375371</v>
      </c>
      <c r="Q44" s="268">
        <v>1200000</v>
      </c>
      <c r="R44" s="269">
        <v>5098044</v>
      </c>
      <c r="S44" s="350">
        <v>37673415</v>
      </c>
      <c r="U44" s="210">
        <f t="shared" si="1"/>
        <v>1251556</v>
      </c>
      <c r="V44" s="211">
        <f t="shared" si="2"/>
        <v>-2148315</v>
      </c>
      <c r="W44" s="212">
        <f t="shared" si="3"/>
        <v>-29429826</v>
      </c>
      <c r="X44" s="451">
        <f t="shared" si="4"/>
        <v>-30326585</v>
      </c>
      <c r="Y44" s="703">
        <f t="shared" si="5"/>
        <v>-0.80498635443588007</v>
      </c>
    </row>
    <row r="45" spans="1:25" ht="20.25" customHeight="1" thickBot="1" x14ac:dyDescent="0.3">
      <c r="B45" s="90"/>
      <c r="C45" s="89" t="s">
        <v>92</v>
      </c>
      <c r="D45" s="145">
        <v>4316806.92</v>
      </c>
      <c r="E45" s="146">
        <v>2276193</v>
      </c>
      <c r="F45" s="642">
        <v>377000</v>
      </c>
      <c r="G45" s="653">
        <f t="shared" si="6"/>
        <v>6969999.9199999999</v>
      </c>
      <c r="H45" s="632"/>
      <c r="I45" s="802"/>
      <c r="J45" s="803" t="s">
        <v>207</v>
      </c>
      <c r="K45" s="761">
        <v>31207352.469999999</v>
      </c>
      <c r="L45" s="762">
        <v>3182648</v>
      </c>
      <c r="M45" s="763">
        <v>200000</v>
      </c>
      <c r="N45" s="764">
        <v>34590000.469999999</v>
      </c>
      <c r="O45" s="625"/>
      <c r="P45" s="255">
        <v>32875407</v>
      </c>
      <c r="Q45" s="256">
        <v>4531808</v>
      </c>
      <c r="R45" s="257">
        <v>199950</v>
      </c>
      <c r="S45" s="347">
        <v>37607165</v>
      </c>
      <c r="U45" s="198">
        <f t="shared" si="1"/>
        <v>1668054.5300000012</v>
      </c>
      <c r="V45" s="199">
        <f t="shared" si="2"/>
        <v>1349160</v>
      </c>
      <c r="W45" s="200">
        <f t="shared" si="3"/>
        <v>-50</v>
      </c>
      <c r="X45" s="447">
        <f t="shared" si="4"/>
        <v>3017164.5300000012</v>
      </c>
      <c r="Y45" s="695">
        <f t="shared" si="5"/>
        <v>8.0228449286193229E-2</v>
      </c>
    </row>
    <row r="46" spans="1:25" ht="20.25" customHeight="1" x14ac:dyDescent="0.25">
      <c r="B46" s="88" t="s">
        <v>93</v>
      </c>
      <c r="C46" s="93" t="s">
        <v>204</v>
      </c>
      <c r="D46" s="153">
        <v>2458969.62</v>
      </c>
      <c r="E46" s="154">
        <v>826030</v>
      </c>
      <c r="F46" s="643">
        <v>245000</v>
      </c>
      <c r="G46" s="655">
        <f t="shared" si="6"/>
        <v>3529999.62</v>
      </c>
      <c r="H46" s="632"/>
      <c r="I46" s="802"/>
      <c r="J46" s="803" t="s">
        <v>90</v>
      </c>
      <c r="K46" s="823" t="s">
        <v>66</v>
      </c>
      <c r="L46" s="824" t="s">
        <v>66</v>
      </c>
      <c r="M46" s="825" t="s">
        <v>66</v>
      </c>
      <c r="N46" s="826" t="s">
        <v>66</v>
      </c>
      <c r="O46" s="631"/>
      <c r="P46" s="678" t="s">
        <v>66</v>
      </c>
      <c r="Q46" s="679" t="s">
        <v>66</v>
      </c>
      <c r="R46" s="680" t="s">
        <v>66</v>
      </c>
      <c r="S46" s="681" t="s">
        <v>66</v>
      </c>
      <c r="U46" s="707"/>
      <c r="V46" s="708"/>
      <c r="W46" s="709"/>
      <c r="X46" s="710"/>
      <c r="Y46" s="706"/>
    </row>
    <row r="47" spans="1:25" ht="20.25" customHeight="1" x14ac:dyDescent="0.25">
      <c r="B47" s="90"/>
      <c r="C47" s="98" t="s">
        <v>203</v>
      </c>
      <c r="D47" s="141">
        <v>6477972.2400000002</v>
      </c>
      <c r="E47" s="142">
        <v>3715203</v>
      </c>
      <c r="F47" s="640">
        <v>11486825</v>
      </c>
      <c r="G47" s="652">
        <f t="shared" si="6"/>
        <v>21680000.240000002</v>
      </c>
      <c r="H47" s="632"/>
      <c r="I47" s="802"/>
      <c r="J47" s="803" t="s">
        <v>206</v>
      </c>
      <c r="K47" s="761">
        <v>344554044.32999998</v>
      </c>
      <c r="L47" s="762">
        <v>127540390</v>
      </c>
      <c r="M47" s="763">
        <v>21764366</v>
      </c>
      <c r="N47" s="764">
        <v>493858800.32999998</v>
      </c>
      <c r="O47" s="625"/>
      <c r="P47" s="255">
        <v>381648068.24000001</v>
      </c>
      <c r="Q47" s="256">
        <v>149353856</v>
      </c>
      <c r="R47" s="257">
        <v>53080551</v>
      </c>
      <c r="S47" s="347">
        <v>584082475.24000001</v>
      </c>
      <c r="U47" s="198">
        <f t="shared" si="1"/>
        <v>37094023.910000026</v>
      </c>
      <c r="V47" s="199">
        <f t="shared" si="2"/>
        <v>21813466</v>
      </c>
      <c r="W47" s="200">
        <f t="shared" si="3"/>
        <v>31316185</v>
      </c>
      <c r="X47" s="447">
        <f t="shared" si="4"/>
        <v>90223674.910000026</v>
      </c>
      <c r="Y47" s="699">
        <f t="shared" si="5"/>
        <v>0.15447077893053895</v>
      </c>
    </row>
    <row r="48" spans="1:25" ht="20.25" customHeight="1" thickBot="1" x14ac:dyDescent="0.3">
      <c r="A48" s="91"/>
      <c r="B48" s="90"/>
      <c r="C48" s="89" t="s">
        <v>202</v>
      </c>
      <c r="D48" s="145">
        <v>1023999600</v>
      </c>
      <c r="E48" s="146">
        <v>96610399.581999987</v>
      </c>
      <c r="F48" s="642">
        <v>0</v>
      </c>
      <c r="G48" s="653">
        <f t="shared" si="6"/>
        <v>1120609999.582</v>
      </c>
      <c r="H48" s="632"/>
      <c r="I48" s="802"/>
      <c r="J48" s="808" t="s">
        <v>92</v>
      </c>
      <c r="K48" s="765">
        <v>4316806.92</v>
      </c>
      <c r="L48" s="766">
        <v>2376193</v>
      </c>
      <c r="M48" s="767">
        <v>1977000</v>
      </c>
      <c r="N48" s="768">
        <v>8669999.9199999999</v>
      </c>
      <c r="O48" s="625"/>
      <c r="P48" s="259">
        <v>3611588</v>
      </c>
      <c r="Q48" s="260">
        <v>2416446</v>
      </c>
      <c r="R48" s="261">
        <v>260583</v>
      </c>
      <c r="S48" s="348">
        <v>6288617</v>
      </c>
      <c r="U48" s="202">
        <f t="shared" si="1"/>
        <v>-705218.91999999993</v>
      </c>
      <c r="V48" s="203">
        <f t="shared" si="2"/>
        <v>40253</v>
      </c>
      <c r="W48" s="204">
        <f t="shared" si="3"/>
        <v>-1716417</v>
      </c>
      <c r="X48" s="448">
        <f t="shared" si="4"/>
        <v>-2381382.92</v>
      </c>
      <c r="Y48" s="699">
        <f t="shared" si="5"/>
        <v>-0.37868150024083197</v>
      </c>
    </row>
    <row r="49" spans="1:167" ht="20.25" customHeight="1" x14ac:dyDescent="0.25">
      <c r="B49" s="88" t="s">
        <v>201</v>
      </c>
      <c r="C49" s="93" t="s">
        <v>200</v>
      </c>
      <c r="D49" s="153">
        <v>4229102.1099999994</v>
      </c>
      <c r="E49" s="154">
        <v>4620898</v>
      </c>
      <c r="F49" s="643">
        <v>1730000</v>
      </c>
      <c r="G49" s="655">
        <f t="shared" si="6"/>
        <v>10580000.109999999</v>
      </c>
      <c r="H49" s="632"/>
      <c r="I49" s="813" t="s">
        <v>93</v>
      </c>
      <c r="J49" s="814" t="s">
        <v>204</v>
      </c>
      <c r="K49" s="773">
        <v>2538329.62</v>
      </c>
      <c r="L49" s="774">
        <v>2568270</v>
      </c>
      <c r="M49" s="775">
        <v>923400</v>
      </c>
      <c r="N49" s="776">
        <v>6029999.6200000001</v>
      </c>
      <c r="O49" s="625"/>
      <c r="P49" s="267">
        <v>2226979</v>
      </c>
      <c r="Q49" s="268">
        <v>2030410</v>
      </c>
      <c r="R49" s="269">
        <v>243000</v>
      </c>
      <c r="S49" s="350">
        <v>4500389</v>
      </c>
      <c r="U49" s="210">
        <f t="shared" si="1"/>
        <v>-311350.62000000011</v>
      </c>
      <c r="V49" s="211">
        <f t="shared" si="2"/>
        <v>-537860</v>
      </c>
      <c r="W49" s="212">
        <f t="shared" si="3"/>
        <v>-680400</v>
      </c>
      <c r="X49" s="451">
        <f t="shared" si="4"/>
        <v>-1529610.62</v>
      </c>
      <c r="Y49" s="703">
        <f t="shared" si="5"/>
        <v>-0.33988409001977388</v>
      </c>
    </row>
    <row r="50" spans="1:167" ht="20.25" customHeight="1" x14ac:dyDescent="0.25">
      <c r="B50" s="90" t="s">
        <v>199</v>
      </c>
      <c r="C50" s="92" t="s">
        <v>198</v>
      </c>
      <c r="D50" s="141">
        <v>6087831.3600000003</v>
      </c>
      <c r="E50" s="142">
        <v>2641695</v>
      </c>
      <c r="F50" s="640">
        <v>11490474</v>
      </c>
      <c r="G50" s="652">
        <f t="shared" si="6"/>
        <v>20220000.359999999</v>
      </c>
      <c r="H50" s="632"/>
      <c r="I50" s="802"/>
      <c r="J50" s="827" t="s">
        <v>203</v>
      </c>
      <c r="K50" s="761">
        <v>6477972.2400000002</v>
      </c>
      <c r="L50" s="762">
        <v>3715203</v>
      </c>
      <c r="M50" s="763">
        <v>11486825</v>
      </c>
      <c r="N50" s="764">
        <v>21680000.240000002</v>
      </c>
      <c r="O50" s="625"/>
      <c r="P50" s="255">
        <v>4633862</v>
      </c>
      <c r="Q50" s="256">
        <v>3859137</v>
      </c>
      <c r="R50" s="257">
        <v>844240</v>
      </c>
      <c r="S50" s="347">
        <v>9337239</v>
      </c>
      <c r="U50" s="198">
        <f t="shared" si="1"/>
        <v>-1844110.2400000002</v>
      </c>
      <c r="V50" s="199">
        <f t="shared" si="2"/>
        <v>143934</v>
      </c>
      <c r="W50" s="200">
        <f t="shared" si="3"/>
        <v>-10642585</v>
      </c>
      <c r="X50" s="447">
        <f t="shared" si="4"/>
        <v>-12342761.240000002</v>
      </c>
      <c r="Y50" s="695">
        <f t="shared" si="5"/>
        <v>-1.3218855423964195</v>
      </c>
    </row>
    <row r="51" spans="1:167" ht="20.25" customHeight="1" thickBot="1" x14ac:dyDescent="0.3">
      <c r="B51" s="90" t="s">
        <v>197</v>
      </c>
      <c r="C51" s="97" t="s">
        <v>196</v>
      </c>
      <c r="D51" s="145">
        <v>2038697.05</v>
      </c>
      <c r="E51" s="146">
        <v>1101303</v>
      </c>
      <c r="F51" s="642">
        <v>50000</v>
      </c>
      <c r="G51" s="652">
        <f t="shared" si="6"/>
        <v>3190000.05</v>
      </c>
      <c r="H51" s="632"/>
      <c r="I51" s="802"/>
      <c r="J51" s="808" t="s">
        <v>398</v>
      </c>
      <c r="K51" s="765">
        <v>1026063653.27</v>
      </c>
      <c r="L51" s="766">
        <v>417260200.58200002</v>
      </c>
      <c r="M51" s="767">
        <v>162946.72999999998</v>
      </c>
      <c r="N51" s="768">
        <v>1443486800.582</v>
      </c>
      <c r="O51" s="625"/>
      <c r="P51" s="259">
        <v>1042329424</v>
      </c>
      <c r="Q51" s="260">
        <v>288143443</v>
      </c>
      <c r="R51" s="261">
        <v>170556652.09999999</v>
      </c>
      <c r="S51" s="348">
        <v>1501029519.0999999</v>
      </c>
      <c r="U51" s="202">
        <f t="shared" si="1"/>
        <v>16265770.730000019</v>
      </c>
      <c r="V51" s="203">
        <f t="shared" si="2"/>
        <v>-129116757.58200002</v>
      </c>
      <c r="W51" s="204">
        <f t="shared" si="3"/>
        <v>170393705.37</v>
      </c>
      <c r="X51" s="448">
        <f t="shared" si="4"/>
        <v>57542718.517999887</v>
      </c>
      <c r="Y51" s="699">
        <f t="shared" si="5"/>
        <v>3.8335500925059648E-2</v>
      </c>
    </row>
    <row r="52" spans="1:167" ht="20.25" customHeight="1" x14ac:dyDescent="0.25">
      <c r="B52" s="90"/>
      <c r="C52" s="96" t="s">
        <v>103</v>
      </c>
      <c r="D52" s="145">
        <v>1992083.34</v>
      </c>
      <c r="E52" s="146">
        <v>14770910</v>
      </c>
      <c r="F52" s="642">
        <v>14897007</v>
      </c>
      <c r="G52" s="653">
        <f t="shared" si="6"/>
        <v>31660000.34</v>
      </c>
      <c r="H52" s="632"/>
      <c r="I52" s="813" t="s">
        <v>201</v>
      </c>
      <c r="J52" s="814" t="s">
        <v>373</v>
      </c>
      <c r="K52" s="773">
        <v>4229102.1099999994</v>
      </c>
      <c r="L52" s="774">
        <v>4620898</v>
      </c>
      <c r="M52" s="775">
        <v>1730000</v>
      </c>
      <c r="N52" s="776">
        <v>10580000.109999999</v>
      </c>
      <c r="O52" s="625"/>
      <c r="P52" s="267">
        <v>2940234</v>
      </c>
      <c r="Q52" s="268">
        <v>4193115</v>
      </c>
      <c r="R52" s="269">
        <v>513500</v>
      </c>
      <c r="S52" s="350">
        <v>7646849</v>
      </c>
      <c r="U52" s="210">
        <f t="shared" si="1"/>
        <v>-1288868.1099999994</v>
      </c>
      <c r="V52" s="211">
        <f t="shared" si="2"/>
        <v>-427783</v>
      </c>
      <c r="W52" s="212">
        <f t="shared" si="3"/>
        <v>-1216500</v>
      </c>
      <c r="X52" s="451">
        <f t="shared" si="4"/>
        <v>-2933151.1099999994</v>
      </c>
      <c r="Y52" s="703">
        <f t="shared" si="5"/>
        <v>-0.38357643913198747</v>
      </c>
    </row>
    <row r="53" spans="1:167" ht="20.25" customHeight="1" x14ac:dyDescent="0.25">
      <c r="B53" s="90"/>
      <c r="C53" s="96" t="s">
        <v>104</v>
      </c>
      <c r="D53" s="145">
        <v>2064053.27</v>
      </c>
      <c r="E53" s="146">
        <v>1103000</v>
      </c>
      <c r="F53" s="642">
        <v>162946.72999999998</v>
      </c>
      <c r="G53" s="653">
        <f t="shared" si="6"/>
        <v>3330000</v>
      </c>
      <c r="H53" s="632"/>
      <c r="I53" s="802" t="s">
        <v>199</v>
      </c>
      <c r="J53" s="803" t="s">
        <v>374</v>
      </c>
      <c r="K53" s="761">
        <v>3573225.33</v>
      </c>
      <c r="L53" s="762">
        <v>6369744</v>
      </c>
      <c r="M53" s="763">
        <v>7052688</v>
      </c>
      <c r="N53" s="764">
        <v>16995657.329999998</v>
      </c>
      <c r="O53" s="625"/>
      <c r="P53" s="255">
        <v>3846040</v>
      </c>
      <c r="Q53" s="256">
        <v>4532485</v>
      </c>
      <c r="R53" s="257">
        <v>1577703</v>
      </c>
      <c r="S53" s="347">
        <v>9956228</v>
      </c>
      <c r="U53" s="198">
        <f t="shared" si="1"/>
        <v>272814.66999999993</v>
      </c>
      <c r="V53" s="199">
        <f t="shared" si="2"/>
        <v>-1837259</v>
      </c>
      <c r="W53" s="200">
        <f t="shared" si="3"/>
        <v>-5474985</v>
      </c>
      <c r="X53" s="447">
        <f t="shared" si="4"/>
        <v>-7039429.3299999982</v>
      </c>
      <c r="Y53" s="695">
        <f t="shared" si="5"/>
        <v>-0.7070377787652109</v>
      </c>
    </row>
    <row r="54" spans="1:167" ht="20.25" customHeight="1" thickBot="1" x14ac:dyDescent="0.3">
      <c r="B54" s="90"/>
      <c r="C54" s="89" t="s">
        <v>195</v>
      </c>
      <c r="D54" s="145">
        <v>10416646.83</v>
      </c>
      <c r="E54" s="146">
        <v>13100759</v>
      </c>
      <c r="F54" s="642">
        <v>4222593.8499999996</v>
      </c>
      <c r="G54" s="653">
        <f t="shared" si="6"/>
        <v>27739999.68</v>
      </c>
      <c r="H54" s="632"/>
      <c r="I54" s="802" t="s">
        <v>197</v>
      </c>
      <c r="J54" s="803" t="s">
        <v>375</v>
      </c>
      <c r="K54" s="765">
        <v>2550156.0299999998</v>
      </c>
      <c r="L54" s="766">
        <v>5756251</v>
      </c>
      <c r="M54" s="767">
        <v>6917936</v>
      </c>
      <c r="N54" s="764">
        <v>15224343.029999999</v>
      </c>
      <c r="O54" s="625"/>
      <c r="P54" s="259">
        <v>1348526</v>
      </c>
      <c r="Q54" s="260">
        <v>1115040</v>
      </c>
      <c r="R54" s="261">
        <v>1151830</v>
      </c>
      <c r="S54" s="347">
        <v>3615396</v>
      </c>
      <c r="U54" s="202">
        <f t="shared" si="1"/>
        <v>-1201630.0299999998</v>
      </c>
      <c r="V54" s="203">
        <f t="shared" si="2"/>
        <v>-4641211</v>
      </c>
      <c r="W54" s="204">
        <f t="shared" si="3"/>
        <v>-5766106</v>
      </c>
      <c r="X54" s="447">
        <f t="shared" si="4"/>
        <v>-11608947.029999999</v>
      </c>
      <c r="Y54" s="695">
        <f t="shared" si="5"/>
        <v>-3.2109752375673368</v>
      </c>
    </row>
    <row r="55" spans="1:167" ht="20.25" customHeight="1" x14ac:dyDescent="0.25">
      <c r="B55" s="117" t="s">
        <v>265</v>
      </c>
      <c r="C55" s="93" t="s">
        <v>193</v>
      </c>
      <c r="D55" s="153"/>
      <c r="E55" s="154">
        <v>50666666.509999998</v>
      </c>
      <c r="F55" s="643"/>
      <c r="G55" s="655">
        <f t="shared" si="6"/>
        <v>50666666.509999998</v>
      </c>
      <c r="H55" s="632"/>
      <c r="I55" s="802"/>
      <c r="J55" s="803" t="s">
        <v>376</v>
      </c>
      <c r="K55" s="765">
        <v>2438697.0499999998</v>
      </c>
      <c r="L55" s="766">
        <v>6940303</v>
      </c>
      <c r="M55" s="767">
        <v>4050000</v>
      </c>
      <c r="N55" s="764">
        <v>13429000.050000001</v>
      </c>
      <c r="O55" s="625"/>
      <c r="P55" s="259">
        <v>3014245</v>
      </c>
      <c r="Q55" s="260">
        <v>2500435</v>
      </c>
      <c r="R55" s="261">
        <v>2654900</v>
      </c>
      <c r="S55" s="347">
        <v>8169580</v>
      </c>
      <c r="U55" s="202">
        <f t="shared" si="1"/>
        <v>575547.95000000019</v>
      </c>
      <c r="V55" s="203">
        <f t="shared" si="2"/>
        <v>-4439868</v>
      </c>
      <c r="W55" s="204">
        <f t="shared" si="3"/>
        <v>-1395100</v>
      </c>
      <c r="X55" s="447">
        <f t="shared" si="4"/>
        <v>-5259420.0500000007</v>
      </c>
      <c r="Y55" s="695">
        <f t="shared" si="5"/>
        <v>-0.64378095936388413</v>
      </c>
    </row>
    <row r="56" spans="1:167" ht="20.25" customHeight="1" x14ac:dyDescent="0.25">
      <c r="B56" s="116" t="s">
        <v>19</v>
      </c>
      <c r="C56" s="98" t="s">
        <v>264</v>
      </c>
      <c r="D56" s="141"/>
      <c r="E56" s="142">
        <v>434000000</v>
      </c>
      <c r="F56" s="640"/>
      <c r="G56" s="652">
        <f t="shared" si="6"/>
        <v>434000000</v>
      </c>
      <c r="H56" s="632"/>
      <c r="I56" s="802"/>
      <c r="J56" s="808" t="s">
        <v>399</v>
      </c>
      <c r="K56" s="765">
        <v>1992083.34</v>
      </c>
      <c r="L56" s="766">
        <v>14770910</v>
      </c>
      <c r="M56" s="767">
        <v>14897007</v>
      </c>
      <c r="N56" s="768">
        <v>31660000.34</v>
      </c>
      <c r="O56" s="625"/>
      <c r="P56" s="259">
        <v>1615797</v>
      </c>
      <c r="Q56" s="260">
        <v>4701255</v>
      </c>
      <c r="R56" s="261">
        <v>1867692</v>
      </c>
      <c r="S56" s="348">
        <v>8184744</v>
      </c>
      <c r="U56" s="202">
        <f t="shared" si="1"/>
        <v>-376286.34000000008</v>
      </c>
      <c r="V56" s="203">
        <f t="shared" si="2"/>
        <v>-10069655</v>
      </c>
      <c r="W56" s="204">
        <f t="shared" si="3"/>
        <v>-13029315</v>
      </c>
      <c r="X56" s="448">
        <f t="shared" si="4"/>
        <v>-23475256.34</v>
      </c>
      <c r="Y56" s="699">
        <f t="shared" si="5"/>
        <v>-2.8681723386827982</v>
      </c>
    </row>
    <row r="57" spans="1:167" ht="20.25" customHeight="1" thickBot="1" x14ac:dyDescent="0.3">
      <c r="B57" s="116" t="s">
        <v>255</v>
      </c>
      <c r="C57" s="114" t="s">
        <v>263</v>
      </c>
      <c r="D57" s="316"/>
      <c r="E57" s="317">
        <v>40000000</v>
      </c>
      <c r="F57" s="646"/>
      <c r="G57" s="653">
        <f t="shared" si="6"/>
        <v>40000000</v>
      </c>
      <c r="H57" s="632"/>
      <c r="I57" s="802"/>
      <c r="J57" s="808" t="s">
        <v>400</v>
      </c>
      <c r="K57" s="765">
        <v>10416646.83</v>
      </c>
      <c r="L57" s="766">
        <v>15569659</v>
      </c>
      <c r="M57" s="767">
        <v>6753693.8499999996</v>
      </c>
      <c r="N57" s="768">
        <v>32739999.68</v>
      </c>
      <c r="O57" s="625"/>
      <c r="P57" s="259">
        <v>10749197</v>
      </c>
      <c r="Q57" s="260">
        <v>23472938</v>
      </c>
      <c r="R57" s="261">
        <v>1029725</v>
      </c>
      <c r="S57" s="348">
        <v>35251860</v>
      </c>
      <c r="U57" s="202">
        <f t="shared" si="1"/>
        <v>332550.16999999993</v>
      </c>
      <c r="V57" s="203">
        <f t="shared" si="2"/>
        <v>7903279</v>
      </c>
      <c r="W57" s="204">
        <f t="shared" si="3"/>
        <v>-5723968.8499999996</v>
      </c>
      <c r="X57" s="448">
        <f t="shared" si="4"/>
        <v>2511860.3200000003</v>
      </c>
      <c r="Y57" s="699">
        <f t="shared" si="5"/>
        <v>7.1254688972440042E-2</v>
      </c>
    </row>
    <row r="58" spans="1:167" s="86" customFormat="1" ht="20.25" customHeight="1" thickBot="1" x14ac:dyDescent="0.3">
      <c r="A58" s="70"/>
      <c r="B58" s="85" t="s">
        <v>110</v>
      </c>
      <c r="C58" s="112"/>
      <c r="D58" s="303">
        <f>SUM(D6:D57)</f>
        <v>2179615215.3100009</v>
      </c>
      <c r="E58" s="303">
        <f>SUM(E6:E57)</f>
        <v>1327340352.5010886</v>
      </c>
      <c r="F58" s="304">
        <f>SUM(F6:F57)</f>
        <v>975854043.22714722</v>
      </c>
      <c r="G58" s="658">
        <f>SUM(G6:G57)</f>
        <v>4482809611.0382366</v>
      </c>
      <c r="H58" s="632"/>
      <c r="I58" s="813" t="s">
        <v>265</v>
      </c>
      <c r="J58" s="814" t="s">
        <v>107</v>
      </c>
      <c r="K58" s="828"/>
      <c r="L58" s="774">
        <v>434000000</v>
      </c>
      <c r="M58" s="829"/>
      <c r="N58" s="776">
        <v>434000000</v>
      </c>
      <c r="O58" s="625"/>
      <c r="P58" s="1147"/>
      <c r="Q58" s="1150">
        <v>542561976</v>
      </c>
      <c r="R58" s="1153"/>
      <c r="S58" s="1156">
        <f>SUM(P58:R60)</f>
        <v>542561976</v>
      </c>
      <c r="T58" s="67"/>
      <c r="U58" s="1159"/>
      <c r="V58" s="1162">
        <f>Q58-SUM(L58:L60)</f>
        <v>17895309.49000001</v>
      </c>
      <c r="W58" s="1165"/>
      <c r="X58" s="1162">
        <f>S58-SUM(N58:N60)</f>
        <v>17895309.49000001</v>
      </c>
      <c r="Y58" s="1098">
        <f>X58/S58</f>
        <v>3.298297757968946E-2</v>
      </c>
      <c r="Z58" s="67"/>
      <c r="AA58" s="67"/>
      <c r="AB58" s="67"/>
      <c r="AC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</row>
    <row r="59" spans="1:167" x14ac:dyDescent="0.25">
      <c r="E59" s="72"/>
      <c r="G59" s="72"/>
      <c r="H59" s="659"/>
      <c r="I59" s="830" t="s">
        <v>19</v>
      </c>
      <c r="J59" s="803" t="s">
        <v>401</v>
      </c>
      <c r="K59" s="831"/>
      <c r="L59" s="766">
        <v>50666666.509999998</v>
      </c>
      <c r="M59" s="832"/>
      <c r="N59" s="764">
        <v>50666666.509999998</v>
      </c>
      <c r="O59" s="625"/>
      <c r="P59" s="1148"/>
      <c r="Q59" s="1151"/>
      <c r="R59" s="1154"/>
      <c r="S59" s="1157"/>
      <c r="U59" s="1160"/>
      <c r="V59" s="1163"/>
      <c r="W59" s="1166"/>
      <c r="X59" s="1163"/>
      <c r="Y59" s="1139" t="e">
        <f t="shared" si="5"/>
        <v>#DIV/0!</v>
      </c>
    </row>
    <row r="60" spans="1:167" ht="16.5" thickBot="1" x14ac:dyDescent="0.3">
      <c r="B60" s="80"/>
      <c r="G60" s="79"/>
      <c r="H60" s="660"/>
      <c r="I60" s="833" t="s">
        <v>255</v>
      </c>
      <c r="J60" s="820" t="s">
        <v>166</v>
      </c>
      <c r="K60" s="834"/>
      <c r="L60" s="766">
        <v>40000000</v>
      </c>
      <c r="M60" s="835"/>
      <c r="N60" s="768">
        <v>40000000</v>
      </c>
      <c r="O60" s="625"/>
      <c r="P60" s="1149"/>
      <c r="Q60" s="1152"/>
      <c r="R60" s="1155"/>
      <c r="S60" s="1158"/>
      <c r="U60" s="1161"/>
      <c r="V60" s="1164"/>
      <c r="W60" s="1167"/>
      <c r="X60" s="1164"/>
      <c r="Y60" s="1140" t="e">
        <f t="shared" si="5"/>
        <v>#DIV/0!</v>
      </c>
    </row>
    <row r="61" spans="1:167" ht="16.5" thickBot="1" x14ac:dyDescent="0.3">
      <c r="C61" s="76"/>
      <c r="F61" s="72"/>
      <c r="I61" s="1128" t="s">
        <v>277</v>
      </c>
      <c r="J61" s="1130"/>
      <c r="K61" s="788">
        <v>2233941113.6583338</v>
      </c>
      <c r="L61" s="789">
        <v>2257977609.5010891</v>
      </c>
      <c r="M61" s="789">
        <v>1137621147.5871472</v>
      </c>
      <c r="N61" s="791">
        <v>5629539870.7465706</v>
      </c>
      <c r="O61" s="625"/>
      <c r="P61" s="682">
        <f>SUM(P6:P60)</f>
        <v>2205676172.1399999</v>
      </c>
      <c r="Q61" s="683">
        <f>SUM(Q6:Q60)</f>
        <v>2279567566.6300001</v>
      </c>
      <c r="R61" s="684">
        <f>SUM(R6:R60)</f>
        <v>1090856808.4400001</v>
      </c>
      <c r="S61" s="685">
        <f>SUM(S6:S60)</f>
        <v>5576100547.2099991</v>
      </c>
      <c r="U61" s="711">
        <f>P61-K61</f>
        <v>-28264941.518333912</v>
      </c>
      <c r="V61" s="712">
        <f>Q61-L61</f>
        <v>21589957.128911018</v>
      </c>
      <c r="W61" s="713">
        <f>R61-M61</f>
        <v>-46764339.147147179</v>
      </c>
      <c r="X61" s="714">
        <f>S61-N61</f>
        <v>-53439323.536571503</v>
      </c>
      <c r="Y61" s="715">
        <f>X61/S61</f>
        <v>-9.5836370029786962E-3</v>
      </c>
    </row>
    <row r="62" spans="1:167" x14ac:dyDescent="0.25">
      <c r="G62" s="72"/>
      <c r="H62" s="659"/>
    </row>
    <row r="63" spans="1:167" x14ac:dyDescent="0.25">
      <c r="G63" s="120"/>
      <c r="H63" s="73"/>
      <c r="J63" s="621"/>
      <c r="K63" s="621"/>
      <c r="L63" s="622"/>
      <c r="M63" s="621"/>
      <c r="N63" s="622"/>
      <c r="O63" s="622"/>
    </row>
    <row r="64" spans="1:167" x14ac:dyDescent="0.25">
      <c r="K64" s="623"/>
      <c r="L64" s="623"/>
      <c r="M64" s="623"/>
      <c r="N64" s="623"/>
      <c r="O64" s="623"/>
    </row>
    <row r="65" spans="6:15" x14ac:dyDescent="0.25">
      <c r="F65" s="71"/>
      <c r="J65" s="624"/>
      <c r="M65" s="620"/>
    </row>
    <row r="66" spans="6:15" x14ac:dyDescent="0.25">
      <c r="N66" s="620"/>
      <c r="O66" s="620"/>
    </row>
    <row r="67" spans="6:15" x14ac:dyDescent="0.25">
      <c r="N67" s="120"/>
      <c r="O67" s="120"/>
    </row>
    <row r="69" spans="6:15" x14ac:dyDescent="0.25">
      <c r="M69" s="71"/>
    </row>
  </sheetData>
  <mergeCells count="18">
    <mergeCell ref="I61:J61"/>
    <mergeCell ref="U58:U60"/>
    <mergeCell ref="V58:V60"/>
    <mergeCell ref="W58:W60"/>
    <mergeCell ref="X58:X60"/>
    <mergeCell ref="Y58:Y60"/>
    <mergeCell ref="U4:Y4"/>
    <mergeCell ref="P4:S4"/>
    <mergeCell ref="P58:P60"/>
    <mergeCell ref="Q58:Q60"/>
    <mergeCell ref="R58:R60"/>
    <mergeCell ref="S58:S60"/>
    <mergeCell ref="D4:G4"/>
    <mergeCell ref="K4:N4"/>
    <mergeCell ref="J4:J5"/>
    <mergeCell ref="B4:B5"/>
    <mergeCell ref="C4:C5"/>
    <mergeCell ref="I4:I5"/>
  </mergeCells>
  <printOptions horizontalCentered="1" verticalCentered="1"/>
  <pageMargins left="0" right="0" top="0" bottom="0" header="0" footer="0"/>
  <pageSetup paperSize="9" scale="70" orientation="portrait"/>
  <colBreaks count="1" manualBreakCount="1">
    <brk id="19" min="2" max="64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EE66"/>
  <sheetViews>
    <sheetView zoomScale="70" zoomScaleNormal="70" zoomScalePageLayoutView="44" workbookViewId="0">
      <pane xSplit="3" ySplit="4" topLeftCell="D5" activePane="bottomRight" state="frozen"/>
      <selection activeCell="T24" sqref="T24"/>
      <selection pane="topRight" activeCell="T24" sqref="T24"/>
      <selection pane="bottomLeft" activeCell="T24" sqref="T24"/>
      <selection pane="bottomRight" activeCell="C54" sqref="C54"/>
    </sheetView>
  </sheetViews>
  <sheetFormatPr defaultColWidth="9.125" defaultRowHeight="15.75" x14ac:dyDescent="0.25"/>
  <cols>
    <col min="1" max="1" width="2.625" style="70" customWidth="1"/>
    <col min="2" max="2" width="32" style="69" bestFit="1" customWidth="1"/>
    <col min="3" max="3" width="44.375" style="67" customWidth="1"/>
    <col min="4" max="6" width="14.625" style="67" bestFit="1" customWidth="1"/>
    <col min="7" max="7" width="14.625" style="67" customWidth="1"/>
    <col min="8" max="8" width="4.125" style="67" customWidth="1"/>
    <col min="9" max="11" width="14.625" style="67" bestFit="1" customWidth="1"/>
    <col min="12" max="12" width="18" style="67" customWidth="1"/>
    <col min="13" max="13" width="3.125" style="67" customWidth="1"/>
    <col min="14" max="15" width="15.375" style="67" customWidth="1"/>
    <col min="16" max="16" width="13.5" style="67" bestFit="1" customWidth="1"/>
    <col min="17" max="17" width="15.375" style="67" bestFit="1" customWidth="1"/>
    <col min="18" max="18" width="10.125" style="434" bestFit="1" customWidth="1"/>
    <col min="19" max="16384" width="9.125" style="67"/>
  </cols>
  <sheetData>
    <row r="2" spans="1:135" ht="18" x14ac:dyDescent="0.25">
      <c r="A2" s="111"/>
      <c r="B2" s="111" t="s">
        <v>427</v>
      </c>
    </row>
    <row r="3" spans="1:135" ht="16.5" thickBot="1" x14ac:dyDescent="0.3"/>
    <row r="4" spans="1:135" s="86" customFormat="1" ht="16.5" customHeight="1" thickBot="1" x14ac:dyDescent="0.3">
      <c r="A4" s="118"/>
      <c r="B4" s="1068" t="s">
        <v>252</v>
      </c>
      <c r="C4" s="1070" t="s">
        <v>251</v>
      </c>
      <c r="D4" s="1072" t="s">
        <v>6</v>
      </c>
      <c r="E4" s="1073"/>
      <c r="F4" s="1073"/>
      <c r="G4" s="1074"/>
      <c r="H4" s="113"/>
      <c r="I4" s="1144" t="s">
        <v>428</v>
      </c>
      <c r="J4" s="1145"/>
      <c r="K4" s="1145"/>
      <c r="L4" s="1146"/>
      <c r="M4" s="67"/>
      <c r="N4" s="1141" t="s">
        <v>403</v>
      </c>
      <c r="O4" s="1142"/>
      <c r="P4" s="1142"/>
      <c r="Q4" s="1142"/>
      <c r="R4" s="1143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</row>
    <row r="5" spans="1:135" ht="16.5" customHeight="1" thickBot="1" x14ac:dyDescent="0.25">
      <c r="B5" s="1069"/>
      <c r="C5" s="1071"/>
      <c r="D5" s="912" t="s">
        <v>16</v>
      </c>
      <c r="E5" s="913" t="s">
        <v>17</v>
      </c>
      <c r="F5" s="937" t="s">
        <v>18</v>
      </c>
      <c r="G5" s="914" t="s">
        <v>425</v>
      </c>
      <c r="H5" s="113"/>
      <c r="I5" s="943" t="s">
        <v>16</v>
      </c>
      <c r="J5" s="944" t="s">
        <v>17</v>
      </c>
      <c r="K5" s="945" t="s">
        <v>18</v>
      </c>
      <c r="L5" s="995" t="s">
        <v>243</v>
      </c>
      <c r="N5" s="964" t="s">
        <v>16</v>
      </c>
      <c r="O5" s="965" t="s">
        <v>17</v>
      </c>
      <c r="P5" s="966" t="s">
        <v>18</v>
      </c>
      <c r="Q5" s="1009" t="s">
        <v>243</v>
      </c>
      <c r="R5" s="1004"/>
    </row>
    <row r="6" spans="1:135" ht="20.25" customHeight="1" x14ac:dyDescent="0.25">
      <c r="B6" s="88" t="s">
        <v>414</v>
      </c>
      <c r="C6" s="87" t="s">
        <v>41</v>
      </c>
      <c r="D6" s="915">
        <v>6853609</v>
      </c>
      <c r="E6" s="915">
        <v>8191141</v>
      </c>
      <c r="F6" s="915">
        <v>1405250</v>
      </c>
      <c r="G6" s="938">
        <v>16450000</v>
      </c>
      <c r="H6" s="113"/>
      <c r="I6" s="946">
        <v>1289973</v>
      </c>
      <c r="J6" s="947">
        <v>5000000</v>
      </c>
      <c r="K6" s="947"/>
      <c r="L6" s="996">
        <v>6289973</v>
      </c>
      <c r="N6" s="967">
        <f>I6-D6</f>
        <v>-5563636</v>
      </c>
      <c r="O6" s="968">
        <f>J6-E6</f>
        <v>-3191141</v>
      </c>
      <c r="P6" s="968">
        <f>K6-F6</f>
        <v>-1405250</v>
      </c>
      <c r="Q6" s="985">
        <f>L6-G6</f>
        <v>-10160027</v>
      </c>
      <c r="R6" s="1005">
        <f>Q6/L6</f>
        <v>-1.6152735472791377</v>
      </c>
    </row>
    <row r="7" spans="1:135" ht="20.25" customHeight="1" x14ac:dyDescent="0.25">
      <c r="B7" s="90"/>
      <c r="C7" s="928" t="s">
        <v>42</v>
      </c>
      <c r="D7" s="908">
        <v>6727200</v>
      </c>
      <c r="E7" s="908">
        <v>7002866</v>
      </c>
      <c r="F7" s="908">
        <v>4174934</v>
      </c>
      <c r="G7" s="939">
        <v>17905000</v>
      </c>
      <c r="H7" s="113"/>
      <c r="I7" s="948">
        <v>1571410</v>
      </c>
      <c r="J7" s="949">
        <v>3220330</v>
      </c>
      <c r="K7" s="949">
        <v>10743612</v>
      </c>
      <c r="L7" s="997">
        <v>15535352</v>
      </c>
      <c r="N7" s="969">
        <f t="shared" ref="N7:N66" si="0">I7-D7</f>
        <v>-5155790</v>
      </c>
      <c r="O7" s="970">
        <f t="shared" ref="O7:O66" si="1">J7-E7</f>
        <v>-3782536</v>
      </c>
      <c r="P7" s="970">
        <f t="shared" ref="P7:P66" si="2">K7-F7</f>
        <v>6568678</v>
      </c>
      <c r="Q7" s="986">
        <f t="shared" ref="Q7:Q66" si="3">L7-G7</f>
        <v>-2369648</v>
      </c>
      <c r="R7" s="1006">
        <f t="shared" ref="R7:R66" si="4">Q7/L7</f>
        <v>-0.15253262365732043</v>
      </c>
    </row>
    <row r="8" spans="1:135" ht="20.25" customHeight="1" x14ac:dyDescent="0.25">
      <c r="B8" s="90"/>
      <c r="C8" s="928" t="s">
        <v>283</v>
      </c>
      <c r="D8" s="908">
        <v>9206672</v>
      </c>
      <c r="E8" s="908">
        <v>3073330</v>
      </c>
      <c r="F8" s="908">
        <v>0</v>
      </c>
      <c r="G8" s="939">
        <v>12280002</v>
      </c>
      <c r="H8" s="113"/>
      <c r="I8" s="948">
        <v>2321466</v>
      </c>
      <c r="J8" s="949">
        <v>1747664</v>
      </c>
      <c r="K8" s="949"/>
      <c r="L8" s="997">
        <v>4069130</v>
      </c>
      <c r="N8" s="969">
        <f t="shared" si="0"/>
        <v>-6885206</v>
      </c>
      <c r="O8" s="970">
        <f t="shared" si="1"/>
        <v>-1325666</v>
      </c>
      <c r="P8" s="970">
        <f t="shared" si="2"/>
        <v>0</v>
      </c>
      <c r="Q8" s="986">
        <f t="shared" si="3"/>
        <v>-8210872</v>
      </c>
      <c r="R8" s="1006">
        <f t="shared" si="4"/>
        <v>-2.0178446006885995</v>
      </c>
    </row>
    <row r="9" spans="1:135" ht="20.25" customHeight="1" x14ac:dyDescent="0.25">
      <c r="B9" s="90"/>
      <c r="C9" s="928" t="s">
        <v>240</v>
      </c>
      <c r="D9" s="908">
        <v>12139045</v>
      </c>
      <c r="E9" s="908">
        <v>103201388</v>
      </c>
      <c r="F9" s="908">
        <v>26773123</v>
      </c>
      <c r="G9" s="939">
        <v>142113556</v>
      </c>
      <c r="H9" s="113"/>
      <c r="I9" s="948">
        <v>10834008</v>
      </c>
      <c r="J9" s="949">
        <v>648979107</v>
      </c>
      <c r="K9" s="949">
        <v>29739153</v>
      </c>
      <c r="L9" s="997">
        <v>689552268</v>
      </c>
      <c r="N9" s="969">
        <f t="shared" si="0"/>
        <v>-1305037</v>
      </c>
      <c r="O9" s="970">
        <f t="shared" si="1"/>
        <v>545777719</v>
      </c>
      <c r="P9" s="970">
        <f t="shared" si="2"/>
        <v>2966030</v>
      </c>
      <c r="Q9" s="986">
        <f t="shared" si="3"/>
        <v>547438712</v>
      </c>
      <c r="R9" s="1006">
        <f t="shared" si="4"/>
        <v>0.79390459201564112</v>
      </c>
    </row>
    <row r="10" spans="1:135" ht="20.25" customHeight="1" x14ac:dyDescent="0.25">
      <c r="B10" s="90"/>
      <c r="C10" s="928" t="s">
        <v>272</v>
      </c>
      <c r="D10" s="908">
        <v>1214351</v>
      </c>
      <c r="E10" s="908">
        <v>701200</v>
      </c>
      <c r="F10" s="908">
        <v>284449</v>
      </c>
      <c r="G10" s="939">
        <v>2200000</v>
      </c>
      <c r="H10" s="113"/>
      <c r="I10" s="948">
        <v>462555</v>
      </c>
      <c r="J10" s="949">
        <v>655244</v>
      </c>
      <c r="K10" s="949">
        <v>174475</v>
      </c>
      <c r="L10" s="997">
        <v>1292274</v>
      </c>
      <c r="N10" s="969">
        <f t="shared" si="0"/>
        <v>-751796</v>
      </c>
      <c r="O10" s="970">
        <f t="shared" si="1"/>
        <v>-45956</v>
      </c>
      <c r="P10" s="970">
        <f t="shared" si="2"/>
        <v>-109974</v>
      </c>
      <c r="Q10" s="986">
        <f t="shared" si="3"/>
        <v>-907726</v>
      </c>
      <c r="R10" s="1006">
        <f t="shared" si="4"/>
        <v>-0.70242533704152521</v>
      </c>
    </row>
    <row r="11" spans="1:135" ht="20.25" customHeight="1" thickBot="1" x14ac:dyDescent="0.3">
      <c r="B11" s="922"/>
      <c r="C11" s="929" t="s">
        <v>271</v>
      </c>
      <c r="D11" s="916">
        <v>2289207</v>
      </c>
      <c r="E11" s="916">
        <v>2180793</v>
      </c>
      <c r="F11" s="916">
        <v>1420000</v>
      </c>
      <c r="G11" s="940">
        <v>5890000</v>
      </c>
      <c r="H11" s="113"/>
      <c r="I11" s="950">
        <v>869514</v>
      </c>
      <c r="J11" s="951">
        <v>923197</v>
      </c>
      <c r="K11" s="951">
        <v>31850</v>
      </c>
      <c r="L11" s="998">
        <v>1824561</v>
      </c>
      <c r="N11" s="971">
        <f t="shared" si="0"/>
        <v>-1419693</v>
      </c>
      <c r="O11" s="972">
        <f t="shared" si="1"/>
        <v>-1257596</v>
      </c>
      <c r="P11" s="972">
        <f t="shared" si="2"/>
        <v>-1388150</v>
      </c>
      <c r="Q11" s="987">
        <f t="shared" si="3"/>
        <v>-4065439</v>
      </c>
      <c r="R11" s="1007">
        <f t="shared" si="4"/>
        <v>-2.2281737908461268</v>
      </c>
    </row>
    <row r="12" spans="1:135" ht="20.25" customHeight="1" x14ac:dyDescent="0.25">
      <c r="B12" s="88" t="s">
        <v>415</v>
      </c>
      <c r="C12" s="87" t="s">
        <v>270</v>
      </c>
      <c r="D12" s="915">
        <v>9574667</v>
      </c>
      <c r="E12" s="915">
        <v>3293852</v>
      </c>
      <c r="F12" s="915">
        <v>6281484</v>
      </c>
      <c r="G12" s="938">
        <v>19150003</v>
      </c>
      <c r="H12" s="113"/>
      <c r="I12" s="946">
        <v>2873715</v>
      </c>
      <c r="J12" s="947">
        <v>1641859</v>
      </c>
      <c r="K12" s="947">
        <v>3000000</v>
      </c>
      <c r="L12" s="996">
        <v>7515574</v>
      </c>
      <c r="N12" s="967">
        <f t="shared" si="0"/>
        <v>-6700952</v>
      </c>
      <c r="O12" s="968">
        <f t="shared" si="1"/>
        <v>-1651993</v>
      </c>
      <c r="P12" s="968">
        <f t="shared" si="2"/>
        <v>-3281484</v>
      </c>
      <c r="Q12" s="985">
        <f t="shared" si="3"/>
        <v>-11634429</v>
      </c>
      <c r="R12" s="1005">
        <f t="shared" si="4"/>
        <v>-1.5480426378610603</v>
      </c>
    </row>
    <row r="13" spans="1:135" ht="20.25" customHeight="1" x14ac:dyDescent="0.25">
      <c r="B13" s="90"/>
      <c r="C13" s="928" t="s">
        <v>269</v>
      </c>
      <c r="D13" s="909">
        <v>5772156</v>
      </c>
      <c r="E13" s="909">
        <v>4526165</v>
      </c>
      <c r="F13" s="909">
        <v>17186737</v>
      </c>
      <c r="G13" s="941">
        <v>27485058</v>
      </c>
      <c r="H13" s="113"/>
      <c r="I13" s="952">
        <v>2439269</v>
      </c>
      <c r="J13" s="953">
        <v>11461265</v>
      </c>
      <c r="K13" s="953">
        <v>6916945</v>
      </c>
      <c r="L13" s="999">
        <v>20817479</v>
      </c>
      <c r="N13" s="973">
        <f t="shared" si="0"/>
        <v>-3332887</v>
      </c>
      <c r="O13" s="974">
        <f t="shared" si="1"/>
        <v>6935100</v>
      </c>
      <c r="P13" s="974">
        <f t="shared" si="2"/>
        <v>-10269792</v>
      </c>
      <c r="Q13" s="988">
        <f t="shared" si="3"/>
        <v>-6667579</v>
      </c>
      <c r="R13" s="1006">
        <f t="shared" si="4"/>
        <v>-0.32028753337519877</v>
      </c>
    </row>
    <row r="14" spans="1:135" ht="20.25" customHeight="1" x14ac:dyDescent="0.25">
      <c r="B14" s="90"/>
      <c r="C14" s="928" t="s">
        <v>51</v>
      </c>
      <c r="D14" s="909">
        <v>18109803</v>
      </c>
      <c r="E14" s="909">
        <v>56928969</v>
      </c>
      <c r="F14" s="909">
        <v>14070229</v>
      </c>
      <c r="G14" s="941">
        <v>89109001</v>
      </c>
      <c r="H14" s="113"/>
      <c r="I14" s="952">
        <v>6127781</v>
      </c>
      <c r="J14" s="953">
        <v>27539073</v>
      </c>
      <c r="K14" s="953">
        <v>2964046</v>
      </c>
      <c r="L14" s="999">
        <v>36630900</v>
      </c>
      <c r="N14" s="973">
        <f t="shared" si="0"/>
        <v>-11982022</v>
      </c>
      <c r="O14" s="974">
        <f t="shared" si="1"/>
        <v>-29389896</v>
      </c>
      <c r="P14" s="974">
        <f t="shared" si="2"/>
        <v>-11106183</v>
      </c>
      <c r="Q14" s="988">
        <f t="shared" si="3"/>
        <v>-52478101</v>
      </c>
      <c r="R14" s="1006">
        <f t="shared" si="4"/>
        <v>-1.4326183904845362</v>
      </c>
    </row>
    <row r="15" spans="1:135" ht="20.25" customHeight="1" x14ac:dyDescent="0.25">
      <c r="B15" s="90"/>
      <c r="C15" s="928" t="s">
        <v>52</v>
      </c>
      <c r="D15" s="908">
        <v>16518234</v>
      </c>
      <c r="E15" s="908">
        <v>14548293</v>
      </c>
      <c r="F15" s="908">
        <v>16193473</v>
      </c>
      <c r="G15" s="939">
        <v>47260000</v>
      </c>
      <c r="H15" s="113"/>
      <c r="I15" s="948">
        <v>8890918</v>
      </c>
      <c r="J15" s="949">
        <v>7584426</v>
      </c>
      <c r="K15" s="949">
        <v>1254623</v>
      </c>
      <c r="L15" s="997">
        <v>17729967</v>
      </c>
      <c r="N15" s="969">
        <f t="shared" si="0"/>
        <v>-7627316</v>
      </c>
      <c r="O15" s="970">
        <f t="shared" si="1"/>
        <v>-6963867</v>
      </c>
      <c r="P15" s="970">
        <f t="shared" si="2"/>
        <v>-14938850</v>
      </c>
      <c r="Q15" s="986">
        <f t="shared" si="3"/>
        <v>-29530033</v>
      </c>
      <c r="R15" s="1006">
        <f t="shared" si="4"/>
        <v>-1.6655435963304388</v>
      </c>
    </row>
    <row r="16" spans="1:135" ht="20.25" customHeight="1" x14ac:dyDescent="0.25">
      <c r="B16" s="90"/>
      <c r="C16" s="928" t="s">
        <v>363</v>
      </c>
      <c r="D16" s="908">
        <v>3515160</v>
      </c>
      <c r="E16" s="908">
        <v>5833868</v>
      </c>
      <c r="F16" s="908">
        <v>530973</v>
      </c>
      <c r="G16" s="939">
        <v>9880001</v>
      </c>
      <c r="H16" s="113"/>
      <c r="I16" s="948">
        <v>568568</v>
      </c>
      <c r="J16" s="949">
        <v>1469167</v>
      </c>
      <c r="K16" s="949">
        <v>1282100</v>
      </c>
      <c r="L16" s="997">
        <v>3319835</v>
      </c>
      <c r="N16" s="969">
        <f t="shared" si="0"/>
        <v>-2946592</v>
      </c>
      <c r="O16" s="970">
        <f t="shared" si="1"/>
        <v>-4364701</v>
      </c>
      <c r="P16" s="970">
        <f t="shared" si="2"/>
        <v>751127</v>
      </c>
      <c r="Q16" s="986">
        <f t="shared" si="3"/>
        <v>-6560166</v>
      </c>
      <c r="R16" s="1006">
        <f t="shared" si="4"/>
        <v>-1.976051821852592</v>
      </c>
    </row>
    <row r="17" spans="2:18" ht="20.25" customHeight="1" thickBot="1" x14ac:dyDescent="0.3">
      <c r="B17" s="922"/>
      <c r="C17" s="929" t="s">
        <v>53</v>
      </c>
      <c r="D17" s="917">
        <v>4050740</v>
      </c>
      <c r="E17" s="917">
        <v>5224154</v>
      </c>
      <c r="F17" s="917">
        <v>4105105</v>
      </c>
      <c r="G17" s="942">
        <v>13379999</v>
      </c>
      <c r="H17" s="113"/>
      <c r="I17" s="954">
        <v>1879890</v>
      </c>
      <c r="J17" s="955">
        <v>1877910</v>
      </c>
      <c r="K17" s="955">
        <v>9000000</v>
      </c>
      <c r="L17" s="1000">
        <v>12757800</v>
      </c>
      <c r="N17" s="975">
        <f t="shared" si="0"/>
        <v>-2170850</v>
      </c>
      <c r="O17" s="976">
        <f t="shared" si="1"/>
        <v>-3346244</v>
      </c>
      <c r="P17" s="976">
        <f t="shared" si="2"/>
        <v>4894895</v>
      </c>
      <c r="Q17" s="989">
        <f t="shared" si="3"/>
        <v>-622199</v>
      </c>
      <c r="R17" s="1007">
        <f t="shared" si="4"/>
        <v>-4.8770085751461849E-2</v>
      </c>
    </row>
    <row r="18" spans="2:18" ht="20.25" customHeight="1" x14ac:dyDescent="0.25">
      <c r="B18" s="88" t="s">
        <v>416</v>
      </c>
      <c r="C18" s="87" t="s">
        <v>57</v>
      </c>
      <c r="D18" s="918">
        <v>240189993</v>
      </c>
      <c r="E18" s="918">
        <v>50852821</v>
      </c>
      <c r="F18" s="918">
        <v>29293082</v>
      </c>
      <c r="G18" s="334">
        <v>320335896</v>
      </c>
      <c r="H18" s="113"/>
      <c r="I18" s="956">
        <v>98369151</v>
      </c>
      <c r="J18" s="957">
        <v>8106039</v>
      </c>
      <c r="K18" s="957">
        <v>1292702</v>
      </c>
      <c r="L18" s="1001">
        <v>107767892</v>
      </c>
      <c r="N18" s="977">
        <f t="shared" si="0"/>
        <v>-141820842</v>
      </c>
      <c r="O18" s="978">
        <f t="shared" si="1"/>
        <v>-42746782</v>
      </c>
      <c r="P18" s="978">
        <f t="shared" si="2"/>
        <v>-28000380</v>
      </c>
      <c r="Q18" s="990">
        <f t="shared" si="3"/>
        <v>-212568004</v>
      </c>
      <c r="R18" s="1005">
        <f t="shared" si="4"/>
        <v>-1.9724613709619558</v>
      </c>
    </row>
    <row r="19" spans="2:18" ht="20.25" customHeight="1" thickBot="1" x14ac:dyDescent="0.3">
      <c r="B19" s="922"/>
      <c r="C19" s="929" t="s">
        <v>364</v>
      </c>
      <c r="D19" s="916">
        <v>3891500</v>
      </c>
      <c r="E19" s="916">
        <v>94228500</v>
      </c>
      <c r="F19" s="916">
        <v>10590000</v>
      </c>
      <c r="G19" s="940">
        <v>108710000</v>
      </c>
      <c r="H19" s="113"/>
      <c r="I19" s="950">
        <v>651812</v>
      </c>
      <c r="J19" s="951">
        <v>35144864</v>
      </c>
      <c r="K19" s="951">
        <v>341310</v>
      </c>
      <c r="L19" s="998">
        <v>36137986</v>
      </c>
      <c r="N19" s="971">
        <f t="shared" si="0"/>
        <v>-3239688</v>
      </c>
      <c r="O19" s="972">
        <f t="shared" si="1"/>
        <v>-59083636</v>
      </c>
      <c r="P19" s="972">
        <f t="shared" si="2"/>
        <v>-10248690</v>
      </c>
      <c r="Q19" s="987">
        <f t="shared" si="3"/>
        <v>-72572014</v>
      </c>
      <c r="R19" s="1007">
        <f t="shared" si="4"/>
        <v>-2.0081919894484437</v>
      </c>
    </row>
    <row r="20" spans="2:18" ht="20.25" customHeight="1" x14ac:dyDescent="0.25">
      <c r="B20" s="88" t="s">
        <v>417</v>
      </c>
      <c r="C20" s="87" t="s">
        <v>60</v>
      </c>
      <c r="D20" s="918">
        <v>117933188</v>
      </c>
      <c r="E20" s="918">
        <v>56400239</v>
      </c>
      <c r="F20" s="918">
        <v>41927575</v>
      </c>
      <c r="G20" s="334">
        <v>216261002</v>
      </c>
      <c r="H20" s="113"/>
      <c r="I20" s="956">
        <v>44016264</v>
      </c>
      <c r="J20" s="957">
        <v>18641201</v>
      </c>
      <c r="K20" s="957">
        <v>27975939</v>
      </c>
      <c r="L20" s="1001">
        <v>90633404</v>
      </c>
      <c r="N20" s="977">
        <f t="shared" si="0"/>
        <v>-73916924</v>
      </c>
      <c r="O20" s="978">
        <f t="shared" si="1"/>
        <v>-37759038</v>
      </c>
      <c r="P20" s="978">
        <f t="shared" si="2"/>
        <v>-13951636</v>
      </c>
      <c r="Q20" s="990">
        <f t="shared" si="3"/>
        <v>-125627598</v>
      </c>
      <c r="R20" s="1005">
        <f t="shared" si="4"/>
        <v>-1.3861070251758392</v>
      </c>
    </row>
    <row r="21" spans="2:18" ht="20.25" customHeight="1" thickBot="1" x14ac:dyDescent="0.3">
      <c r="B21" s="922"/>
      <c r="C21" s="929" t="s">
        <v>61</v>
      </c>
      <c r="D21" s="917">
        <v>4470237</v>
      </c>
      <c r="E21" s="917">
        <v>3096331</v>
      </c>
      <c r="F21" s="917">
        <v>153984</v>
      </c>
      <c r="G21" s="942">
        <v>7720552</v>
      </c>
      <c r="H21" s="113"/>
      <c r="I21" s="954">
        <v>2084707</v>
      </c>
      <c r="J21" s="955">
        <v>1070200</v>
      </c>
      <c r="K21" s="955">
        <v>301800</v>
      </c>
      <c r="L21" s="1000">
        <v>3456707</v>
      </c>
      <c r="N21" s="975">
        <f t="shared" si="0"/>
        <v>-2385530</v>
      </c>
      <c r="O21" s="976">
        <f t="shared" si="1"/>
        <v>-2026131</v>
      </c>
      <c r="P21" s="976">
        <f t="shared" si="2"/>
        <v>147816</v>
      </c>
      <c r="Q21" s="989">
        <f t="shared" si="3"/>
        <v>-4263845</v>
      </c>
      <c r="R21" s="1007">
        <f t="shared" si="4"/>
        <v>-1.2334991076767572</v>
      </c>
    </row>
    <row r="22" spans="2:18" ht="20.25" customHeight="1" x14ac:dyDescent="0.25">
      <c r="B22" s="88" t="s">
        <v>418</v>
      </c>
      <c r="C22" s="87" t="s">
        <v>365</v>
      </c>
      <c r="D22" s="918">
        <v>8562912</v>
      </c>
      <c r="E22" s="918">
        <v>6560704</v>
      </c>
      <c r="F22" s="918">
        <v>46691658</v>
      </c>
      <c r="G22" s="334">
        <v>61815274</v>
      </c>
      <c r="H22" s="113"/>
      <c r="I22" s="956">
        <v>1606754</v>
      </c>
      <c r="J22" s="957">
        <v>2823045</v>
      </c>
      <c r="K22" s="957">
        <v>2583042</v>
      </c>
      <c r="L22" s="1001">
        <v>7012841</v>
      </c>
      <c r="N22" s="977">
        <f t="shared" si="0"/>
        <v>-6956158</v>
      </c>
      <c r="O22" s="978">
        <f t="shared" si="1"/>
        <v>-3737659</v>
      </c>
      <c r="P22" s="978">
        <f t="shared" si="2"/>
        <v>-44108616</v>
      </c>
      <c r="Q22" s="990">
        <f t="shared" si="3"/>
        <v>-54802433</v>
      </c>
      <c r="R22" s="1005">
        <f t="shared" si="4"/>
        <v>-7.8145837043788671</v>
      </c>
    </row>
    <row r="23" spans="2:18" ht="20.25" customHeight="1" x14ac:dyDescent="0.25">
      <c r="B23" s="90"/>
      <c r="C23" s="928" t="s">
        <v>230</v>
      </c>
      <c r="D23" s="909">
        <v>15109487</v>
      </c>
      <c r="E23" s="909">
        <v>9230000</v>
      </c>
      <c r="F23" s="909">
        <v>456140515</v>
      </c>
      <c r="G23" s="941">
        <v>480480002</v>
      </c>
      <c r="H23" s="113"/>
      <c r="I23" s="952">
        <v>4021488</v>
      </c>
      <c r="J23" s="953">
        <v>1821791</v>
      </c>
      <c r="K23" s="953">
        <v>408463857</v>
      </c>
      <c r="L23" s="999">
        <v>414307136</v>
      </c>
      <c r="N23" s="973">
        <f t="shared" si="0"/>
        <v>-11087999</v>
      </c>
      <c r="O23" s="974">
        <f t="shared" si="1"/>
        <v>-7408209</v>
      </c>
      <c r="P23" s="974">
        <f t="shared" si="2"/>
        <v>-47676658</v>
      </c>
      <c r="Q23" s="988">
        <f t="shared" si="3"/>
        <v>-66172866</v>
      </c>
      <c r="R23" s="1006">
        <f t="shared" si="4"/>
        <v>-0.15971934888420555</v>
      </c>
    </row>
    <row r="24" spans="2:18" ht="20.25" customHeight="1" x14ac:dyDescent="0.25">
      <c r="B24" s="90"/>
      <c r="C24" s="928" t="s">
        <v>229</v>
      </c>
      <c r="D24" s="909">
        <v>12106003</v>
      </c>
      <c r="E24" s="909">
        <v>3523220</v>
      </c>
      <c r="F24" s="909">
        <v>3050777</v>
      </c>
      <c r="G24" s="941">
        <v>18680000</v>
      </c>
      <c r="H24" s="113"/>
      <c r="I24" s="952">
        <v>4064421</v>
      </c>
      <c r="J24" s="953">
        <v>660902</v>
      </c>
      <c r="K24" s="953">
        <v>1000000</v>
      </c>
      <c r="L24" s="999">
        <v>5725323</v>
      </c>
      <c r="N24" s="973">
        <f t="shared" si="0"/>
        <v>-8041582</v>
      </c>
      <c r="O24" s="974">
        <f t="shared" si="1"/>
        <v>-2862318</v>
      </c>
      <c r="P24" s="974">
        <f t="shared" si="2"/>
        <v>-2050777</v>
      </c>
      <c r="Q24" s="988">
        <f t="shared" si="3"/>
        <v>-12954677</v>
      </c>
      <c r="R24" s="1006">
        <f t="shared" si="4"/>
        <v>-2.2626980172123039</v>
      </c>
    </row>
    <row r="25" spans="2:18" ht="20.25" customHeight="1" thickBot="1" x14ac:dyDescent="0.3">
      <c r="B25" s="922"/>
      <c r="C25" s="929" t="s">
        <v>397</v>
      </c>
      <c r="D25" s="917">
        <v>12091378</v>
      </c>
      <c r="E25" s="917">
        <v>11258275</v>
      </c>
      <c r="F25" s="917">
        <v>34441447</v>
      </c>
      <c r="G25" s="942">
        <v>57791100</v>
      </c>
      <c r="H25" s="113"/>
      <c r="I25" s="954">
        <v>5051253</v>
      </c>
      <c r="J25" s="955">
        <v>2316335</v>
      </c>
      <c r="K25" s="955">
        <v>17420077</v>
      </c>
      <c r="L25" s="1000">
        <v>24787665</v>
      </c>
      <c r="N25" s="975">
        <f t="shared" si="0"/>
        <v>-7040125</v>
      </c>
      <c r="O25" s="976">
        <f t="shared" si="1"/>
        <v>-8941940</v>
      </c>
      <c r="P25" s="976">
        <f t="shared" si="2"/>
        <v>-17021370</v>
      </c>
      <c r="Q25" s="989">
        <f t="shared" si="3"/>
        <v>-33003435</v>
      </c>
      <c r="R25" s="1007">
        <f t="shared" si="4"/>
        <v>-1.3314459026293926</v>
      </c>
    </row>
    <row r="26" spans="2:18" ht="20.25" customHeight="1" x14ac:dyDescent="0.25">
      <c r="B26" s="88" t="s">
        <v>419</v>
      </c>
      <c r="C26" s="87" t="s">
        <v>226</v>
      </c>
      <c r="D26" s="918">
        <v>21124559</v>
      </c>
      <c r="E26" s="918">
        <v>15824954</v>
      </c>
      <c r="F26" s="918">
        <v>25345491</v>
      </c>
      <c r="G26" s="334">
        <v>62295004</v>
      </c>
      <c r="H26" s="113"/>
      <c r="I26" s="956">
        <v>8602197</v>
      </c>
      <c r="J26" s="957">
        <v>3805990</v>
      </c>
      <c r="K26" s="957">
        <v>6450593</v>
      </c>
      <c r="L26" s="1001">
        <v>18858780</v>
      </c>
      <c r="N26" s="977">
        <f t="shared" si="0"/>
        <v>-12522362</v>
      </c>
      <c r="O26" s="978">
        <f t="shared" si="1"/>
        <v>-12018964</v>
      </c>
      <c r="P26" s="978">
        <f t="shared" si="2"/>
        <v>-18894898</v>
      </c>
      <c r="Q26" s="990">
        <f t="shared" si="3"/>
        <v>-43436224</v>
      </c>
      <c r="R26" s="1005">
        <f t="shared" si="4"/>
        <v>-2.3032361584365479</v>
      </c>
    </row>
    <row r="27" spans="2:18" ht="20.25" customHeight="1" x14ac:dyDescent="0.25">
      <c r="B27" s="90"/>
      <c r="C27" s="928" t="s">
        <v>224</v>
      </c>
      <c r="D27" s="909">
        <v>10264814</v>
      </c>
      <c r="E27" s="909">
        <v>11391176</v>
      </c>
      <c r="F27" s="909">
        <v>22176010</v>
      </c>
      <c r="G27" s="941">
        <v>43832000</v>
      </c>
      <c r="H27" s="113"/>
      <c r="I27" s="952">
        <v>4109729</v>
      </c>
      <c r="J27" s="953">
        <v>3528115</v>
      </c>
      <c r="K27" s="953">
        <v>4289755</v>
      </c>
      <c r="L27" s="999">
        <v>11927599</v>
      </c>
      <c r="N27" s="973">
        <f t="shared" si="0"/>
        <v>-6155085</v>
      </c>
      <c r="O27" s="974">
        <f t="shared" si="1"/>
        <v>-7863061</v>
      </c>
      <c r="P27" s="974">
        <f t="shared" si="2"/>
        <v>-17886255</v>
      </c>
      <c r="Q27" s="988">
        <f t="shared" si="3"/>
        <v>-31904401</v>
      </c>
      <c r="R27" s="1006">
        <f t="shared" si="4"/>
        <v>-2.6748384985108906</v>
      </c>
    </row>
    <row r="28" spans="2:18" ht="20.25" customHeight="1" x14ac:dyDescent="0.25">
      <c r="B28" s="90"/>
      <c r="C28" s="928" t="s">
        <v>366</v>
      </c>
      <c r="D28" s="909">
        <v>5094202</v>
      </c>
      <c r="E28" s="909">
        <v>3204243</v>
      </c>
      <c r="F28" s="909">
        <v>9091553</v>
      </c>
      <c r="G28" s="941">
        <v>17389998</v>
      </c>
      <c r="H28" s="113"/>
      <c r="I28" s="952">
        <v>2387015</v>
      </c>
      <c r="J28" s="953">
        <v>913204</v>
      </c>
      <c r="K28" s="953">
        <v>344810</v>
      </c>
      <c r="L28" s="999">
        <v>3645029</v>
      </c>
      <c r="N28" s="973">
        <f t="shared" si="0"/>
        <v>-2707187</v>
      </c>
      <c r="O28" s="974">
        <f t="shared" si="1"/>
        <v>-2291039</v>
      </c>
      <c r="P28" s="974">
        <f t="shared" si="2"/>
        <v>-8746743</v>
      </c>
      <c r="Q28" s="988">
        <f t="shared" si="3"/>
        <v>-13744969</v>
      </c>
      <c r="R28" s="1006">
        <f t="shared" si="4"/>
        <v>-3.7708805608954004</v>
      </c>
    </row>
    <row r="29" spans="2:18" ht="20.25" customHeight="1" x14ac:dyDescent="0.25">
      <c r="B29" s="90"/>
      <c r="C29" s="928" t="s">
        <v>267</v>
      </c>
      <c r="D29" s="909">
        <v>98788823</v>
      </c>
      <c r="E29" s="909">
        <v>23534840</v>
      </c>
      <c r="F29" s="909">
        <v>18776338</v>
      </c>
      <c r="G29" s="941">
        <v>141100001</v>
      </c>
      <c r="H29" s="113"/>
      <c r="I29" s="952">
        <v>45897519</v>
      </c>
      <c r="J29" s="953">
        <v>3052201</v>
      </c>
      <c r="K29" s="953">
        <v>4308444</v>
      </c>
      <c r="L29" s="999">
        <v>53258164</v>
      </c>
      <c r="N29" s="973">
        <f t="shared" si="0"/>
        <v>-52891304</v>
      </c>
      <c r="O29" s="974">
        <f t="shared" si="1"/>
        <v>-20482639</v>
      </c>
      <c r="P29" s="974">
        <f t="shared" si="2"/>
        <v>-14467894</v>
      </c>
      <c r="Q29" s="988">
        <f t="shared" si="3"/>
        <v>-87841837</v>
      </c>
      <c r="R29" s="1006">
        <f t="shared" si="4"/>
        <v>-1.649359091687802</v>
      </c>
    </row>
    <row r="30" spans="2:18" ht="20.25" customHeight="1" x14ac:dyDescent="0.25">
      <c r="B30" s="90"/>
      <c r="C30" s="928" t="s">
        <v>367</v>
      </c>
      <c r="D30" s="909">
        <v>3215499</v>
      </c>
      <c r="E30" s="909">
        <v>1285000</v>
      </c>
      <c r="F30" s="910">
        <v>4449500</v>
      </c>
      <c r="G30" s="941">
        <v>8949999</v>
      </c>
      <c r="H30" s="113"/>
      <c r="I30" s="952">
        <v>550924</v>
      </c>
      <c r="J30" s="953">
        <v>1349685</v>
      </c>
      <c r="K30" s="958">
        <v>1261000</v>
      </c>
      <c r="L30" s="999">
        <v>3161609</v>
      </c>
      <c r="N30" s="973">
        <f t="shared" si="0"/>
        <v>-2664575</v>
      </c>
      <c r="O30" s="974">
        <f t="shared" si="1"/>
        <v>64685</v>
      </c>
      <c r="P30" s="979">
        <f t="shared" si="2"/>
        <v>-3188500</v>
      </c>
      <c r="Q30" s="991">
        <f t="shared" si="3"/>
        <v>-5788390</v>
      </c>
      <c r="R30" s="1006">
        <f t="shared" si="4"/>
        <v>-1.8308367669752965</v>
      </c>
    </row>
    <row r="31" spans="2:18" ht="20.25" customHeight="1" thickBot="1" x14ac:dyDescent="0.3">
      <c r="B31" s="922"/>
      <c r="C31" s="929" t="s">
        <v>72</v>
      </c>
      <c r="D31" s="917">
        <v>1256675</v>
      </c>
      <c r="E31" s="917">
        <v>703857</v>
      </c>
      <c r="F31" s="919">
        <v>219468</v>
      </c>
      <c r="G31" s="942">
        <v>2180000</v>
      </c>
      <c r="H31" s="113"/>
      <c r="I31" s="954">
        <v>331587</v>
      </c>
      <c r="J31" s="955">
        <v>520200</v>
      </c>
      <c r="K31" s="959">
        <v>167936</v>
      </c>
      <c r="L31" s="1000">
        <v>1019723</v>
      </c>
      <c r="N31" s="975">
        <f t="shared" si="0"/>
        <v>-925088</v>
      </c>
      <c r="O31" s="976">
        <f t="shared" si="1"/>
        <v>-183657</v>
      </c>
      <c r="P31" s="980">
        <f t="shared" si="2"/>
        <v>-51532</v>
      </c>
      <c r="Q31" s="992">
        <f t="shared" si="3"/>
        <v>-1160277</v>
      </c>
      <c r="R31" s="1007">
        <f t="shared" si="4"/>
        <v>-1.1378354710053613</v>
      </c>
    </row>
    <row r="32" spans="2:18" ht="20.25" customHeight="1" x14ac:dyDescent="0.25">
      <c r="B32" s="88" t="s">
        <v>420</v>
      </c>
      <c r="C32" s="87" t="s">
        <v>306</v>
      </c>
      <c r="D32" s="918">
        <v>13883031</v>
      </c>
      <c r="E32" s="918">
        <v>281465138</v>
      </c>
      <c r="F32" s="920">
        <v>83715234</v>
      </c>
      <c r="G32" s="334">
        <v>379063403</v>
      </c>
      <c r="H32" s="113"/>
      <c r="I32" s="956">
        <v>9255090</v>
      </c>
      <c r="J32" s="957">
        <v>477870379</v>
      </c>
      <c r="K32" s="960">
        <v>98971029</v>
      </c>
      <c r="L32" s="1001">
        <v>586096498</v>
      </c>
      <c r="N32" s="977">
        <f t="shared" si="0"/>
        <v>-4627941</v>
      </c>
      <c r="O32" s="978">
        <f t="shared" si="1"/>
        <v>196405241</v>
      </c>
      <c r="P32" s="981">
        <f t="shared" si="2"/>
        <v>15255795</v>
      </c>
      <c r="Q32" s="993">
        <f t="shared" si="3"/>
        <v>207033095</v>
      </c>
      <c r="R32" s="1005">
        <f t="shared" si="4"/>
        <v>0.35324062796225753</v>
      </c>
    </row>
    <row r="33" spans="1:18" ht="20.25" customHeight="1" x14ac:dyDescent="0.25">
      <c r="B33" s="90"/>
      <c r="C33" s="928" t="s">
        <v>214</v>
      </c>
      <c r="D33" s="909">
        <v>33646714</v>
      </c>
      <c r="E33" s="909">
        <v>57377186</v>
      </c>
      <c r="F33" s="911">
        <v>19804100</v>
      </c>
      <c r="G33" s="941">
        <v>110828000</v>
      </c>
      <c r="H33" s="113"/>
      <c r="I33" s="952">
        <v>24012758</v>
      </c>
      <c r="J33" s="953">
        <v>9162221</v>
      </c>
      <c r="K33" s="961">
        <v>12526689</v>
      </c>
      <c r="L33" s="999">
        <v>45701668</v>
      </c>
      <c r="N33" s="973">
        <f t="shared" si="0"/>
        <v>-9633956</v>
      </c>
      <c r="O33" s="974">
        <f t="shared" si="1"/>
        <v>-48214965</v>
      </c>
      <c r="P33" s="982">
        <f t="shared" si="2"/>
        <v>-7277411</v>
      </c>
      <c r="Q33" s="994">
        <f t="shared" si="3"/>
        <v>-65126332</v>
      </c>
      <c r="R33" s="1006">
        <f t="shared" si="4"/>
        <v>-1.4250318391004897</v>
      </c>
    </row>
    <row r="34" spans="1:18" ht="20.25" customHeight="1" x14ac:dyDescent="0.25">
      <c r="B34" s="90"/>
      <c r="C34" s="928" t="s">
        <v>368</v>
      </c>
      <c r="D34" s="909">
        <v>8640415</v>
      </c>
      <c r="E34" s="909">
        <v>4309221</v>
      </c>
      <c r="F34" s="909">
        <v>1225000</v>
      </c>
      <c r="G34" s="941">
        <v>14174636</v>
      </c>
      <c r="H34" s="113"/>
      <c r="I34" s="952">
        <v>3761476</v>
      </c>
      <c r="J34" s="953">
        <v>1945947</v>
      </c>
      <c r="K34" s="953">
        <v>1225100</v>
      </c>
      <c r="L34" s="999">
        <v>6932523</v>
      </c>
      <c r="N34" s="973">
        <f t="shared" si="0"/>
        <v>-4878939</v>
      </c>
      <c r="O34" s="974">
        <f t="shared" si="1"/>
        <v>-2363274</v>
      </c>
      <c r="P34" s="974">
        <f t="shared" si="2"/>
        <v>100</v>
      </c>
      <c r="Q34" s="988">
        <f t="shared" si="3"/>
        <v>-7242113</v>
      </c>
      <c r="R34" s="1006">
        <f t="shared" si="4"/>
        <v>-1.044657623205866</v>
      </c>
    </row>
    <row r="35" spans="1:18" ht="20.25" customHeight="1" x14ac:dyDescent="0.25">
      <c r="B35" s="90"/>
      <c r="C35" s="928" t="s">
        <v>369</v>
      </c>
      <c r="D35" s="909">
        <v>4346927</v>
      </c>
      <c r="E35" s="909">
        <v>5503658</v>
      </c>
      <c r="F35" s="909">
        <v>1515000</v>
      </c>
      <c r="G35" s="941">
        <v>11365585</v>
      </c>
      <c r="H35" s="113"/>
      <c r="I35" s="952">
        <v>0</v>
      </c>
      <c r="J35" s="953">
        <v>638157</v>
      </c>
      <c r="K35" s="953">
        <v>1082200</v>
      </c>
      <c r="L35" s="999">
        <v>1720357</v>
      </c>
      <c r="N35" s="973">
        <f t="shared" si="0"/>
        <v>-4346927</v>
      </c>
      <c r="O35" s="974">
        <f t="shared" si="1"/>
        <v>-4865501</v>
      </c>
      <c r="P35" s="974">
        <f t="shared" si="2"/>
        <v>-432800</v>
      </c>
      <c r="Q35" s="988">
        <f t="shared" si="3"/>
        <v>-9645228</v>
      </c>
      <c r="R35" s="1006">
        <f t="shared" si="4"/>
        <v>-5.6065270173574442</v>
      </c>
    </row>
    <row r="36" spans="1:18" ht="20.25" customHeight="1" x14ac:dyDescent="0.25">
      <c r="B36" s="90"/>
      <c r="C36" s="928" t="s">
        <v>212</v>
      </c>
      <c r="D36" s="909">
        <v>2231534</v>
      </c>
      <c r="E36" s="909">
        <v>5124445</v>
      </c>
      <c r="F36" s="909">
        <v>5534021</v>
      </c>
      <c r="G36" s="941">
        <v>12890000</v>
      </c>
      <c r="H36" s="113"/>
      <c r="I36" s="952">
        <v>771081</v>
      </c>
      <c r="J36" s="953">
        <v>5118574</v>
      </c>
      <c r="K36" s="953">
        <v>1000000</v>
      </c>
      <c r="L36" s="999">
        <v>6889655</v>
      </c>
      <c r="N36" s="973">
        <f t="shared" si="0"/>
        <v>-1460453</v>
      </c>
      <c r="O36" s="974">
        <f t="shared" si="1"/>
        <v>-5871</v>
      </c>
      <c r="P36" s="974">
        <f t="shared" si="2"/>
        <v>-4534021</v>
      </c>
      <c r="Q36" s="988">
        <f t="shared" si="3"/>
        <v>-6000345</v>
      </c>
      <c r="R36" s="1006">
        <f t="shared" si="4"/>
        <v>-0.870920967740765</v>
      </c>
    </row>
    <row r="37" spans="1:18" ht="20.25" customHeight="1" x14ac:dyDescent="0.25">
      <c r="B37" s="90"/>
      <c r="C37" s="928" t="s">
        <v>211</v>
      </c>
      <c r="D37" s="909">
        <v>18076375</v>
      </c>
      <c r="E37" s="909">
        <v>16303636</v>
      </c>
      <c r="F37" s="909">
        <v>510000</v>
      </c>
      <c r="G37" s="941">
        <v>34890011</v>
      </c>
      <c r="H37" s="113"/>
      <c r="I37" s="952">
        <v>9751127</v>
      </c>
      <c r="J37" s="953">
        <v>11176963</v>
      </c>
      <c r="K37" s="953">
        <v>710773</v>
      </c>
      <c r="L37" s="999">
        <v>21638863</v>
      </c>
      <c r="N37" s="973">
        <f t="shared" si="0"/>
        <v>-8325248</v>
      </c>
      <c r="O37" s="974">
        <f t="shared" si="1"/>
        <v>-5126673</v>
      </c>
      <c r="P37" s="974">
        <f t="shared" si="2"/>
        <v>200773</v>
      </c>
      <c r="Q37" s="988">
        <f t="shared" si="3"/>
        <v>-13251148</v>
      </c>
      <c r="R37" s="1006">
        <f t="shared" si="4"/>
        <v>-0.61237727693918109</v>
      </c>
    </row>
    <row r="38" spans="1:18" ht="20.25" customHeight="1" x14ac:dyDescent="0.25">
      <c r="B38" s="90"/>
      <c r="C38" s="928" t="s">
        <v>82</v>
      </c>
      <c r="D38" s="909">
        <v>1202397</v>
      </c>
      <c r="E38" s="909">
        <v>917603</v>
      </c>
      <c r="F38" s="909">
        <v>40000</v>
      </c>
      <c r="G38" s="941">
        <v>2160000</v>
      </c>
      <c r="H38" s="113"/>
      <c r="I38" s="952">
        <v>541769</v>
      </c>
      <c r="J38" s="953">
        <v>617497</v>
      </c>
      <c r="K38" s="953">
        <v>521000</v>
      </c>
      <c r="L38" s="999">
        <v>1680266</v>
      </c>
      <c r="N38" s="973">
        <f t="shared" si="0"/>
        <v>-660628</v>
      </c>
      <c r="O38" s="974">
        <f t="shared" si="1"/>
        <v>-300106</v>
      </c>
      <c r="P38" s="974">
        <f t="shared" si="2"/>
        <v>481000</v>
      </c>
      <c r="Q38" s="988">
        <f t="shared" si="3"/>
        <v>-479734</v>
      </c>
      <c r="R38" s="1006">
        <f t="shared" si="4"/>
        <v>-0.28551074651275454</v>
      </c>
    </row>
    <row r="39" spans="1:18" ht="20.25" customHeight="1" x14ac:dyDescent="0.25">
      <c r="B39" s="90"/>
      <c r="C39" s="928" t="s">
        <v>83</v>
      </c>
      <c r="D39" s="909">
        <v>1461473</v>
      </c>
      <c r="E39" s="909">
        <v>1546584</v>
      </c>
      <c r="F39" s="909">
        <v>241944</v>
      </c>
      <c r="G39" s="941">
        <v>3250001</v>
      </c>
      <c r="H39" s="113"/>
      <c r="I39" s="952">
        <v>991806</v>
      </c>
      <c r="J39" s="953">
        <v>469423</v>
      </c>
      <c r="K39" s="953">
        <v>50000</v>
      </c>
      <c r="L39" s="999">
        <v>1511229</v>
      </c>
      <c r="N39" s="973">
        <f t="shared" si="0"/>
        <v>-469667</v>
      </c>
      <c r="O39" s="974">
        <f t="shared" si="1"/>
        <v>-1077161</v>
      </c>
      <c r="P39" s="974">
        <f t="shared" si="2"/>
        <v>-191944</v>
      </c>
      <c r="Q39" s="988">
        <f t="shared" si="3"/>
        <v>-1738772</v>
      </c>
      <c r="R39" s="1006">
        <f t="shared" si="4"/>
        <v>-1.1505681799383152</v>
      </c>
    </row>
    <row r="40" spans="1:18" ht="20.25" customHeight="1" x14ac:dyDescent="0.25">
      <c r="B40" s="90"/>
      <c r="C40" s="928" t="s">
        <v>84</v>
      </c>
      <c r="D40" s="909">
        <v>1972952</v>
      </c>
      <c r="E40" s="909">
        <v>1377050</v>
      </c>
      <c r="F40" s="909">
        <v>80000</v>
      </c>
      <c r="G40" s="941">
        <v>3430002</v>
      </c>
      <c r="H40" s="113"/>
      <c r="I40" s="952">
        <v>718607</v>
      </c>
      <c r="J40" s="953">
        <v>1091677</v>
      </c>
      <c r="K40" s="953">
        <v>306800</v>
      </c>
      <c r="L40" s="999">
        <v>2117084</v>
      </c>
      <c r="N40" s="973">
        <f t="shared" si="0"/>
        <v>-1254345</v>
      </c>
      <c r="O40" s="974">
        <f t="shared" si="1"/>
        <v>-285373</v>
      </c>
      <c r="P40" s="974">
        <f t="shared" si="2"/>
        <v>226800</v>
      </c>
      <c r="Q40" s="988">
        <f t="shared" si="3"/>
        <v>-1312918</v>
      </c>
      <c r="R40" s="1006">
        <f t="shared" si="4"/>
        <v>-0.62015394759962283</v>
      </c>
    </row>
    <row r="41" spans="1:18" ht="20.25" customHeight="1" x14ac:dyDescent="0.25">
      <c r="B41" s="90"/>
      <c r="C41" s="928" t="s">
        <v>85</v>
      </c>
      <c r="D41" s="909">
        <v>1092470</v>
      </c>
      <c r="E41" s="909">
        <v>935606</v>
      </c>
      <c r="F41" s="909">
        <v>91924</v>
      </c>
      <c r="G41" s="941">
        <v>2120000</v>
      </c>
      <c r="H41" s="113"/>
      <c r="I41" s="952">
        <v>534631</v>
      </c>
      <c r="J41" s="953">
        <v>306000</v>
      </c>
      <c r="K41" s="953">
        <v>260000</v>
      </c>
      <c r="L41" s="999">
        <v>1100631</v>
      </c>
      <c r="N41" s="973">
        <f t="shared" si="0"/>
        <v>-557839</v>
      </c>
      <c r="O41" s="974">
        <f t="shared" si="1"/>
        <v>-629606</v>
      </c>
      <c r="P41" s="974">
        <f t="shared" si="2"/>
        <v>168076</v>
      </c>
      <c r="Q41" s="988">
        <f t="shared" si="3"/>
        <v>-1019369</v>
      </c>
      <c r="R41" s="1006">
        <f t="shared" si="4"/>
        <v>-0.92616780737595072</v>
      </c>
    </row>
    <row r="42" spans="1:18" ht="20.25" customHeight="1" thickBot="1" x14ac:dyDescent="0.3">
      <c r="B42" s="922"/>
      <c r="C42" s="929" t="s">
        <v>266</v>
      </c>
      <c r="D42" s="917">
        <v>40679678</v>
      </c>
      <c r="E42" s="917">
        <v>24909236</v>
      </c>
      <c r="F42" s="917">
        <v>226344281</v>
      </c>
      <c r="G42" s="942">
        <v>291933195</v>
      </c>
      <c r="H42" s="113"/>
      <c r="I42" s="954">
        <v>32119769</v>
      </c>
      <c r="J42" s="955">
        <v>16460956</v>
      </c>
      <c r="K42" s="955">
        <v>113345091</v>
      </c>
      <c r="L42" s="1000">
        <v>161925816</v>
      </c>
      <c r="N42" s="975">
        <f t="shared" si="0"/>
        <v>-8559909</v>
      </c>
      <c r="O42" s="976">
        <f t="shared" si="1"/>
        <v>-8448280</v>
      </c>
      <c r="P42" s="976">
        <f t="shared" si="2"/>
        <v>-112999190</v>
      </c>
      <c r="Q42" s="989">
        <f t="shared" si="3"/>
        <v>-130007379</v>
      </c>
      <c r="R42" s="1007">
        <f t="shared" si="4"/>
        <v>-0.80288234582680751</v>
      </c>
    </row>
    <row r="43" spans="1:18" ht="20.25" customHeight="1" x14ac:dyDescent="0.25">
      <c r="B43" s="88" t="s">
        <v>421</v>
      </c>
      <c r="C43" s="87" t="s">
        <v>208</v>
      </c>
      <c r="D43" s="918">
        <v>40033082</v>
      </c>
      <c r="E43" s="918">
        <v>3328315</v>
      </c>
      <c r="F43" s="918">
        <v>26618603</v>
      </c>
      <c r="G43" s="334">
        <v>69980000</v>
      </c>
      <c r="H43" s="113"/>
      <c r="I43" s="956">
        <v>15615210</v>
      </c>
      <c r="J43" s="957">
        <v>737350</v>
      </c>
      <c r="K43" s="957">
        <v>1515670</v>
      </c>
      <c r="L43" s="1001">
        <v>17868230</v>
      </c>
      <c r="N43" s="977">
        <f t="shared" si="0"/>
        <v>-24417872</v>
      </c>
      <c r="O43" s="978">
        <f t="shared" si="1"/>
        <v>-2590965</v>
      </c>
      <c r="P43" s="978">
        <f t="shared" si="2"/>
        <v>-25102933</v>
      </c>
      <c r="Q43" s="990">
        <f t="shared" si="3"/>
        <v>-52111770</v>
      </c>
      <c r="R43" s="1005">
        <f t="shared" si="4"/>
        <v>-2.9164483555450094</v>
      </c>
    </row>
    <row r="44" spans="1:18" ht="20.25" customHeight="1" x14ac:dyDescent="0.25">
      <c r="B44" s="90"/>
      <c r="C44" s="928" t="s">
        <v>207</v>
      </c>
      <c r="D44" s="909">
        <v>34580032</v>
      </c>
      <c r="E44" s="909">
        <v>1189965</v>
      </c>
      <c r="F44" s="909">
        <v>200000</v>
      </c>
      <c r="G44" s="941">
        <v>35969997</v>
      </c>
      <c r="H44" s="113"/>
      <c r="I44" s="952">
        <v>20084529</v>
      </c>
      <c r="J44" s="953">
        <v>1081570</v>
      </c>
      <c r="K44" s="953">
        <v>100000</v>
      </c>
      <c r="L44" s="999">
        <v>21266099</v>
      </c>
      <c r="N44" s="973">
        <f t="shared" si="0"/>
        <v>-14495503</v>
      </c>
      <c r="O44" s="974">
        <f t="shared" si="1"/>
        <v>-108395</v>
      </c>
      <c r="P44" s="974">
        <f t="shared" si="2"/>
        <v>-100000</v>
      </c>
      <c r="Q44" s="988">
        <f t="shared" si="3"/>
        <v>-14703898</v>
      </c>
      <c r="R44" s="1006">
        <f t="shared" si="4"/>
        <v>-0.69142431811306815</v>
      </c>
    </row>
    <row r="45" spans="1:18" ht="20.25" customHeight="1" x14ac:dyDescent="0.25">
      <c r="B45" s="90"/>
      <c r="C45" s="928" t="s">
        <v>90</v>
      </c>
      <c r="D45" s="909">
        <v>351188</v>
      </c>
      <c r="E45" s="909">
        <v>844812</v>
      </c>
      <c r="F45" s="909">
        <v>704000</v>
      </c>
      <c r="G45" s="941">
        <v>1900000</v>
      </c>
      <c r="H45" s="113"/>
      <c r="I45" s="952">
        <v>0</v>
      </c>
      <c r="J45" s="953">
        <v>210000</v>
      </c>
      <c r="K45" s="953">
        <v>0</v>
      </c>
      <c r="L45" s="999">
        <v>210000</v>
      </c>
      <c r="N45" s="973">
        <f t="shared" si="0"/>
        <v>-351188</v>
      </c>
      <c r="O45" s="974">
        <f t="shared" si="1"/>
        <v>-634812</v>
      </c>
      <c r="P45" s="974">
        <f t="shared" si="2"/>
        <v>-704000</v>
      </c>
      <c r="Q45" s="988">
        <f t="shared" si="3"/>
        <v>-1690000</v>
      </c>
      <c r="R45" s="1006">
        <f t="shared" si="4"/>
        <v>-8.0476190476190474</v>
      </c>
    </row>
    <row r="46" spans="1:18" ht="20.25" customHeight="1" x14ac:dyDescent="0.25">
      <c r="B46" s="90"/>
      <c r="C46" s="928" t="s">
        <v>407</v>
      </c>
      <c r="D46" s="909">
        <v>2048153</v>
      </c>
      <c r="E46" s="909">
        <v>1884300</v>
      </c>
      <c r="F46" s="909">
        <v>133547</v>
      </c>
      <c r="G46" s="941">
        <v>4066000</v>
      </c>
      <c r="H46" s="113"/>
      <c r="I46" s="952">
        <v>896940</v>
      </c>
      <c r="J46" s="953">
        <v>11218529</v>
      </c>
      <c r="K46" s="953">
        <v>0</v>
      </c>
      <c r="L46" s="999">
        <v>12115469</v>
      </c>
      <c r="N46" s="973">
        <f t="shared" si="0"/>
        <v>-1151213</v>
      </c>
      <c r="O46" s="974">
        <f t="shared" si="1"/>
        <v>9334229</v>
      </c>
      <c r="P46" s="974">
        <f t="shared" si="2"/>
        <v>-133547</v>
      </c>
      <c r="Q46" s="988">
        <f t="shared" si="3"/>
        <v>8049469</v>
      </c>
      <c r="R46" s="1006">
        <f t="shared" si="4"/>
        <v>0.66439598830222746</v>
      </c>
    </row>
    <row r="47" spans="1:18" ht="20.25" customHeight="1" x14ac:dyDescent="0.25">
      <c r="B47" s="90"/>
      <c r="C47" s="928" t="s">
        <v>154</v>
      </c>
      <c r="D47" s="909">
        <v>253842973</v>
      </c>
      <c r="E47" s="909">
        <v>11743345</v>
      </c>
      <c r="F47" s="909">
        <v>2545682</v>
      </c>
      <c r="G47" s="941">
        <v>268132000</v>
      </c>
      <c r="H47" s="113"/>
      <c r="I47" s="952">
        <v>128744169</v>
      </c>
      <c r="J47" s="953">
        <v>88738913</v>
      </c>
      <c r="K47" s="953">
        <v>5406681</v>
      </c>
      <c r="L47" s="999">
        <v>222889763</v>
      </c>
      <c r="N47" s="973">
        <f t="shared" si="0"/>
        <v>-125098804</v>
      </c>
      <c r="O47" s="974">
        <f t="shared" si="1"/>
        <v>76995568</v>
      </c>
      <c r="P47" s="974">
        <f t="shared" si="2"/>
        <v>2860999</v>
      </c>
      <c r="Q47" s="988">
        <f>L47-G47</f>
        <v>-45242237</v>
      </c>
      <c r="R47" s="1006">
        <f t="shared" si="4"/>
        <v>-0.20298032709559657</v>
      </c>
    </row>
    <row r="48" spans="1:18" ht="20.25" customHeight="1" x14ac:dyDescent="0.25">
      <c r="A48" s="91"/>
      <c r="B48" s="90"/>
      <c r="C48" s="928" t="s">
        <v>155</v>
      </c>
      <c r="D48" s="909">
        <v>129192798</v>
      </c>
      <c r="E48" s="909">
        <v>4982702</v>
      </c>
      <c r="F48" s="909">
        <v>5324500</v>
      </c>
      <c r="G48" s="941">
        <v>139500000</v>
      </c>
      <c r="H48" s="113"/>
      <c r="I48" s="952">
        <v>52231661</v>
      </c>
      <c r="J48" s="953">
        <v>56209730</v>
      </c>
      <c r="K48" s="953">
        <v>10074629</v>
      </c>
      <c r="L48" s="999">
        <v>118516020</v>
      </c>
      <c r="N48" s="973">
        <f t="shared" si="0"/>
        <v>-76961137</v>
      </c>
      <c r="O48" s="974">
        <f t="shared" si="1"/>
        <v>51227028</v>
      </c>
      <c r="P48" s="974">
        <f t="shared" si="2"/>
        <v>4750129</v>
      </c>
      <c r="Q48" s="988">
        <f t="shared" si="3"/>
        <v>-20983980</v>
      </c>
      <c r="R48" s="1006">
        <f t="shared" si="4"/>
        <v>-0.17705606381314526</v>
      </c>
    </row>
    <row r="49" spans="1:135" ht="20.25" customHeight="1" x14ac:dyDescent="0.25">
      <c r="B49" s="90"/>
      <c r="C49" s="928" t="s">
        <v>371</v>
      </c>
      <c r="D49" s="909">
        <v>25934662</v>
      </c>
      <c r="E49" s="909">
        <v>1856018</v>
      </c>
      <c r="F49" s="909">
        <v>3906320</v>
      </c>
      <c r="G49" s="941">
        <v>31697000</v>
      </c>
      <c r="H49" s="113"/>
      <c r="I49" s="952">
        <v>19588090</v>
      </c>
      <c r="J49" s="953">
        <v>2071884</v>
      </c>
      <c r="K49" s="953">
        <v>619300</v>
      </c>
      <c r="L49" s="999">
        <v>22279274</v>
      </c>
      <c r="N49" s="973">
        <f t="shared" si="0"/>
        <v>-6346572</v>
      </c>
      <c r="O49" s="974">
        <f t="shared" si="1"/>
        <v>215866</v>
      </c>
      <c r="P49" s="974">
        <f t="shared" si="2"/>
        <v>-3287020</v>
      </c>
      <c r="Q49" s="988">
        <f t="shared" si="3"/>
        <v>-9417726</v>
      </c>
      <c r="R49" s="1006">
        <f t="shared" si="4"/>
        <v>-0.42271242770298528</v>
      </c>
    </row>
    <row r="50" spans="1:135" ht="20.25" customHeight="1" x14ac:dyDescent="0.25">
      <c r="B50" s="90"/>
      <c r="C50" s="928" t="s">
        <v>408</v>
      </c>
      <c r="D50" s="909">
        <v>1658301</v>
      </c>
      <c r="E50" s="909">
        <v>1275698</v>
      </c>
      <c r="F50" s="909">
        <v>230000</v>
      </c>
      <c r="G50" s="941">
        <v>3163999</v>
      </c>
      <c r="H50" s="113"/>
      <c r="I50" s="952">
        <v>559326</v>
      </c>
      <c r="J50" s="953">
        <v>860938</v>
      </c>
      <c r="K50" s="953">
        <v>230000</v>
      </c>
      <c r="L50" s="999">
        <v>1650264</v>
      </c>
      <c r="N50" s="973">
        <f t="shared" si="0"/>
        <v>-1098975</v>
      </c>
      <c r="O50" s="974">
        <f t="shared" si="1"/>
        <v>-414760</v>
      </c>
      <c r="P50" s="974">
        <f t="shared" si="2"/>
        <v>0</v>
      </c>
      <c r="Q50" s="988">
        <f t="shared" si="3"/>
        <v>-1513735</v>
      </c>
      <c r="R50" s="1006">
        <f t="shared" si="4"/>
        <v>-0.91726838857297988</v>
      </c>
    </row>
    <row r="51" spans="1:135" ht="20.25" customHeight="1" thickBot="1" x14ac:dyDescent="0.3">
      <c r="B51" s="922"/>
      <c r="C51" s="930" t="s">
        <v>92</v>
      </c>
      <c r="D51" s="917">
        <v>4667862</v>
      </c>
      <c r="E51" s="917">
        <v>2271138</v>
      </c>
      <c r="F51" s="917">
        <v>31000</v>
      </c>
      <c r="G51" s="942">
        <v>6970000</v>
      </c>
      <c r="H51" s="113"/>
      <c r="I51" s="954">
        <v>1887409</v>
      </c>
      <c r="J51" s="955">
        <v>637980</v>
      </c>
      <c r="K51" s="955">
        <v>1692500</v>
      </c>
      <c r="L51" s="1000">
        <v>4217889</v>
      </c>
      <c r="N51" s="975">
        <f t="shared" si="0"/>
        <v>-2780453</v>
      </c>
      <c r="O51" s="976">
        <f t="shared" si="1"/>
        <v>-1633158</v>
      </c>
      <c r="P51" s="976">
        <f t="shared" si="2"/>
        <v>1661500</v>
      </c>
      <c r="Q51" s="989">
        <f t="shared" si="3"/>
        <v>-2752111</v>
      </c>
      <c r="R51" s="1007">
        <f t="shared" si="4"/>
        <v>-0.65248540205775918</v>
      </c>
    </row>
    <row r="52" spans="1:135" ht="20.25" customHeight="1" x14ac:dyDescent="0.25">
      <c r="B52" s="88" t="s">
        <v>422</v>
      </c>
      <c r="C52" s="931" t="s">
        <v>204</v>
      </c>
      <c r="D52" s="918">
        <v>2491732</v>
      </c>
      <c r="E52" s="918">
        <v>988267</v>
      </c>
      <c r="F52" s="918">
        <v>50000</v>
      </c>
      <c r="G52" s="334">
        <v>3529999</v>
      </c>
      <c r="H52" s="113"/>
      <c r="I52" s="956">
        <v>1638107</v>
      </c>
      <c r="J52" s="957">
        <v>1141891</v>
      </c>
      <c r="K52" s="957">
        <v>559332</v>
      </c>
      <c r="L52" s="1001">
        <v>3339330</v>
      </c>
      <c r="N52" s="977">
        <f t="shared" si="0"/>
        <v>-853625</v>
      </c>
      <c r="O52" s="978">
        <f t="shared" si="1"/>
        <v>153624</v>
      </c>
      <c r="P52" s="978">
        <f t="shared" si="2"/>
        <v>509332</v>
      </c>
      <c r="Q52" s="990">
        <f t="shared" si="3"/>
        <v>-190669</v>
      </c>
      <c r="R52" s="1005">
        <f t="shared" si="4"/>
        <v>-5.7097980732661945E-2</v>
      </c>
    </row>
    <row r="53" spans="1:135" ht="20.25" customHeight="1" x14ac:dyDescent="0.25">
      <c r="B53" s="90"/>
      <c r="C53" s="932" t="s">
        <v>203</v>
      </c>
      <c r="D53" s="909">
        <v>6425413</v>
      </c>
      <c r="E53" s="909">
        <v>5486188</v>
      </c>
      <c r="F53" s="909">
        <v>11768400</v>
      </c>
      <c r="G53" s="941">
        <v>23680001</v>
      </c>
      <c r="H53" s="113"/>
      <c r="I53" s="952">
        <v>4667862</v>
      </c>
      <c r="J53" s="953">
        <v>1241800</v>
      </c>
      <c r="K53" s="953">
        <v>6568400</v>
      </c>
      <c r="L53" s="999">
        <v>12478062</v>
      </c>
      <c r="N53" s="973">
        <f t="shared" si="0"/>
        <v>-1757551</v>
      </c>
      <c r="O53" s="974">
        <f t="shared" si="1"/>
        <v>-4244388</v>
      </c>
      <c r="P53" s="974">
        <f t="shared" si="2"/>
        <v>-5200000</v>
      </c>
      <c r="Q53" s="988">
        <f t="shared" si="3"/>
        <v>-11201939</v>
      </c>
      <c r="R53" s="1006">
        <f t="shared" si="4"/>
        <v>-0.8977306732407645</v>
      </c>
    </row>
    <row r="54" spans="1:135" ht="20.25" customHeight="1" thickBot="1" x14ac:dyDescent="0.3">
      <c r="B54" s="922"/>
      <c r="C54" s="929" t="s">
        <v>398</v>
      </c>
      <c r="D54" s="917">
        <v>1123136672</v>
      </c>
      <c r="E54" s="917">
        <v>454985407</v>
      </c>
      <c r="F54" s="917">
        <v>21877920</v>
      </c>
      <c r="G54" s="942">
        <v>1599999999</v>
      </c>
      <c r="H54" s="113"/>
      <c r="I54" s="954">
        <v>733697268</v>
      </c>
      <c r="J54" s="955">
        <v>208883881</v>
      </c>
      <c r="K54" s="955">
        <v>122951461</v>
      </c>
      <c r="L54" s="1000">
        <v>1065532610</v>
      </c>
      <c r="N54" s="975">
        <f t="shared" si="0"/>
        <v>-389439404</v>
      </c>
      <c r="O54" s="976">
        <f t="shared" si="1"/>
        <v>-246101526</v>
      </c>
      <c r="P54" s="976">
        <f t="shared" si="2"/>
        <v>101073541</v>
      </c>
      <c r="Q54" s="989">
        <f t="shared" si="3"/>
        <v>-534467389</v>
      </c>
      <c r="R54" s="1007">
        <f t="shared" si="4"/>
        <v>-0.50159646357515042</v>
      </c>
    </row>
    <row r="55" spans="1:135" ht="20.25" customHeight="1" x14ac:dyDescent="0.25">
      <c r="B55" s="117" t="s">
        <v>423</v>
      </c>
      <c r="C55" s="87" t="s">
        <v>373</v>
      </c>
      <c r="D55" s="918">
        <v>3858713</v>
      </c>
      <c r="E55" s="918">
        <v>3039421</v>
      </c>
      <c r="F55" s="918">
        <v>7218407</v>
      </c>
      <c r="G55" s="334">
        <v>14116541</v>
      </c>
      <c r="I55" s="956">
        <v>1892121</v>
      </c>
      <c r="J55" s="957">
        <v>1351729</v>
      </c>
      <c r="K55" s="957">
        <v>1000000</v>
      </c>
      <c r="L55" s="1001">
        <v>4243850</v>
      </c>
      <c r="N55" s="977">
        <f t="shared" si="0"/>
        <v>-1966592</v>
      </c>
      <c r="O55" s="978">
        <f t="shared" si="1"/>
        <v>-1687692</v>
      </c>
      <c r="P55" s="978">
        <f t="shared" si="2"/>
        <v>-6218407</v>
      </c>
      <c r="Q55" s="990">
        <f t="shared" si="3"/>
        <v>-9872691</v>
      </c>
      <c r="R55" s="1005">
        <f t="shared" si="4"/>
        <v>-2.3263524865393452</v>
      </c>
    </row>
    <row r="56" spans="1:135" ht="20.25" customHeight="1" x14ac:dyDescent="0.25">
      <c r="B56" s="116"/>
      <c r="C56" s="928" t="s">
        <v>374</v>
      </c>
      <c r="D56" s="909">
        <v>3783472</v>
      </c>
      <c r="E56" s="909">
        <v>4912105</v>
      </c>
      <c r="F56" s="909">
        <v>16434423</v>
      </c>
      <c r="G56" s="941">
        <v>25130000</v>
      </c>
      <c r="I56" s="952">
        <v>1000013</v>
      </c>
      <c r="J56" s="953">
        <v>2654946</v>
      </c>
      <c r="K56" s="953">
        <v>15994372</v>
      </c>
      <c r="L56" s="999">
        <v>19649331</v>
      </c>
      <c r="N56" s="973">
        <f t="shared" si="0"/>
        <v>-2783459</v>
      </c>
      <c r="O56" s="974">
        <f t="shared" si="1"/>
        <v>-2257159</v>
      </c>
      <c r="P56" s="974">
        <f t="shared" si="2"/>
        <v>-440051</v>
      </c>
      <c r="Q56" s="988">
        <f t="shared" si="3"/>
        <v>-5480669</v>
      </c>
      <c r="R56" s="1006">
        <f t="shared" si="4"/>
        <v>-0.27892394911562129</v>
      </c>
    </row>
    <row r="57" spans="1:135" ht="20.25" customHeight="1" x14ac:dyDescent="0.25">
      <c r="B57" s="116"/>
      <c r="C57" s="928" t="s">
        <v>375</v>
      </c>
      <c r="D57" s="909">
        <v>4307967</v>
      </c>
      <c r="E57" s="909">
        <v>3773620</v>
      </c>
      <c r="F57" s="909">
        <v>3791413</v>
      </c>
      <c r="G57" s="941">
        <v>11873000</v>
      </c>
      <c r="H57" s="113"/>
      <c r="I57" s="952">
        <v>2136836</v>
      </c>
      <c r="J57" s="953">
        <v>2494732</v>
      </c>
      <c r="K57" s="953">
        <v>1761417</v>
      </c>
      <c r="L57" s="999">
        <v>6392985</v>
      </c>
      <c r="N57" s="973">
        <f t="shared" si="0"/>
        <v>-2171131</v>
      </c>
      <c r="O57" s="974">
        <f t="shared" si="1"/>
        <v>-1278888</v>
      </c>
      <c r="P57" s="974">
        <f t="shared" si="2"/>
        <v>-2029996</v>
      </c>
      <c r="Q57" s="988">
        <f t="shared" si="3"/>
        <v>-5480015</v>
      </c>
      <c r="R57" s="1006">
        <f t="shared" si="4"/>
        <v>-0.8571919064412008</v>
      </c>
    </row>
    <row r="58" spans="1:135" s="86" customFormat="1" ht="20.25" customHeight="1" thickBot="1" x14ac:dyDescent="0.3">
      <c r="A58" s="70"/>
      <c r="B58" s="922"/>
      <c r="C58" s="929" t="s">
        <v>376</v>
      </c>
      <c r="D58" s="917">
        <v>3716211</v>
      </c>
      <c r="E58" s="917">
        <v>6923354</v>
      </c>
      <c r="F58" s="917">
        <v>1370000</v>
      </c>
      <c r="G58" s="942">
        <v>12009565</v>
      </c>
      <c r="H58" s="113"/>
      <c r="I58" s="954">
        <v>844095</v>
      </c>
      <c r="J58" s="955">
        <v>2968709</v>
      </c>
      <c r="K58" s="955">
        <v>1433678</v>
      </c>
      <c r="L58" s="1000">
        <v>5246482</v>
      </c>
      <c r="M58" s="67"/>
      <c r="N58" s="975">
        <f t="shared" si="0"/>
        <v>-2872116</v>
      </c>
      <c r="O58" s="976">
        <f t="shared" si="1"/>
        <v>-3954645</v>
      </c>
      <c r="P58" s="976">
        <f t="shared" si="2"/>
        <v>63678</v>
      </c>
      <c r="Q58" s="989">
        <f t="shared" si="3"/>
        <v>-6763083</v>
      </c>
      <c r="R58" s="1007">
        <f t="shared" si="4"/>
        <v>-1.2890700854401103</v>
      </c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</row>
    <row r="59" spans="1:135" x14ac:dyDescent="0.25">
      <c r="B59" s="923" t="s">
        <v>424</v>
      </c>
      <c r="C59" s="933" t="s">
        <v>103</v>
      </c>
      <c r="D59" s="918">
        <v>2337883</v>
      </c>
      <c r="E59" s="918">
        <v>14270613</v>
      </c>
      <c r="F59" s="918">
        <v>15051504</v>
      </c>
      <c r="G59" s="334">
        <v>31660000</v>
      </c>
      <c r="I59" s="956">
        <v>686414</v>
      </c>
      <c r="J59" s="957">
        <v>3091007</v>
      </c>
      <c r="K59" s="957">
        <v>2100000</v>
      </c>
      <c r="L59" s="1001">
        <v>5877421</v>
      </c>
      <c r="N59" s="977">
        <f t="shared" si="0"/>
        <v>-1651469</v>
      </c>
      <c r="O59" s="978">
        <f t="shared" si="1"/>
        <v>-11179606</v>
      </c>
      <c r="P59" s="978">
        <f t="shared" si="2"/>
        <v>-12951504</v>
      </c>
      <c r="Q59" s="990">
        <f t="shared" si="3"/>
        <v>-25782579</v>
      </c>
      <c r="R59" s="1005">
        <f t="shared" si="4"/>
        <v>-4.3867163846183557</v>
      </c>
    </row>
    <row r="60" spans="1:135" x14ac:dyDescent="0.25">
      <c r="B60" s="924"/>
      <c r="C60" s="934" t="s">
        <v>409</v>
      </c>
      <c r="D60" s="909">
        <v>10406447</v>
      </c>
      <c r="E60" s="909">
        <v>8909953</v>
      </c>
      <c r="F60" s="909">
        <v>3423600</v>
      </c>
      <c r="G60" s="941">
        <v>22740000</v>
      </c>
      <c r="I60" s="952">
        <v>4259428</v>
      </c>
      <c r="J60" s="953">
        <v>18601165</v>
      </c>
      <c r="K60" s="953">
        <v>0</v>
      </c>
      <c r="L60" s="999">
        <v>22860593</v>
      </c>
      <c r="N60" s="973">
        <f t="shared" si="0"/>
        <v>-6147019</v>
      </c>
      <c r="O60" s="974">
        <f t="shared" si="1"/>
        <v>9691212</v>
      </c>
      <c r="P60" s="974">
        <f t="shared" si="2"/>
        <v>-3423600</v>
      </c>
      <c r="Q60" s="988">
        <f t="shared" si="3"/>
        <v>120593</v>
      </c>
      <c r="R60" s="1006">
        <f t="shared" si="4"/>
        <v>5.2751474994546296E-3</v>
      </c>
    </row>
    <row r="61" spans="1:135" ht="16.5" thickBot="1" x14ac:dyDescent="0.3">
      <c r="B61" s="925"/>
      <c r="C61" s="935" t="s">
        <v>377</v>
      </c>
      <c r="D61" s="917">
        <v>3323889</v>
      </c>
      <c r="E61" s="917">
        <v>4033928</v>
      </c>
      <c r="F61" s="917">
        <v>3642182</v>
      </c>
      <c r="G61" s="942">
        <v>10999999</v>
      </c>
      <c r="I61" s="954">
        <v>158356</v>
      </c>
      <c r="J61" s="955">
        <v>16324800</v>
      </c>
      <c r="K61" s="955">
        <v>103312</v>
      </c>
      <c r="L61" s="1000">
        <v>16586468</v>
      </c>
      <c r="N61" s="975">
        <f t="shared" si="0"/>
        <v>-3165533</v>
      </c>
      <c r="O61" s="976">
        <f t="shared" si="1"/>
        <v>12290872</v>
      </c>
      <c r="P61" s="976">
        <f t="shared" si="2"/>
        <v>-3538870</v>
      </c>
      <c r="Q61" s="989">
        <f t="shared" si="3"/>
        <v>5586469</v>
      </c>
      <c r="R61" s="1007">
        <f t="shared" si="4"/>
        <v>0.33680883717980226</v>
      </c>
    </row>
    <row r="62" spans="1:135" x14ac:dyDescent="0.25">
      <c r="B62" s="926" t="s">
        <v>106</v>
      </c>
      <c r="C62" s="933" t="s">
        <v>410</v>
      </c>
      <c r="D62" s="918">
        <v>0</v>
      </c>
      <c r="E62" s="918">
        <v>594966670</v>
      </c>
      <c r="F62" s="918">
        <v>0</v>
      </c>
      <c r="G62" s="334">
        <v>594966670</v>
      </c>
      <c r="I62" s="956">
        <v>0</v>
      </c>
      <c r="J62" s="957">
        <v>342004219</v>
      </c>
      <c r="K62" s="957">
        <v>0</v>
      </c>
      <c r="L62" s="1001">
        <v>342004219</v>
      </c>
      <c r="N62" s="977">
        <f t="shared" si="0"/>
        <v>0</v>
      </c>
      <c r="O62" s="978">
        <f t="shared" si="1"/>
        <v>-252962451</v>
      </c>
      <c r="P62" s="978">
        <f t="shared" si="2"/>
        <v>0</v>
      </c>
      <c r="Q62" s="990">
        <f t="shared" si="3"/>
        <v>-252962451</v>
      </c>
      <c r="R62" s="1005">
        <f t="shared" si="4"/>
        <v>-0.7396471649959383</v>
      </c>
    </row>
    <row r="63" spans="1:135" x14ac:dyDescent="0.25">
      <c r="B63" s="1003"/>
      <c r="C63" s="934" t="s">
        <v>411</v>
      </c>
      <c r="D63" s="909">
        <v>0</v>
      </c>
      <c r="E63" s="909">
        <v>54000000</v>
      </c>
      <c r="F63" s="909">
        <v>0</v>
      </c>
      <c r="G63" s="941">
        <v>54000000</v>
      </c>
      <c r="I63" s="952">
        <v>0</v>
      </c>
      <c r="J63" s="953">
        <v>27000000</v>
      </c>
      <c r="K63" s="953">
        <v>0</v>
      </c>
      <c r="L63" s="999">
        <v>27000000</v>
      </c>
      <c r="N63" s="973">
        <f t="shared" si="0"/>
        <v>0</v>
      </c>
      <c r="O63" s="974">
        <f t="shared" si="1"/>
        <v>-27000000</v>
      </c>
      <c r="P63" s="974">
        <f t="shared" si="2"/>
        <v>0</v>
      </c>
      <c r="Q63" s="988">
        <f t="shared" si="3"/>
        <v>-27000000</v>
      </c>
      <c r="R63" s="1006">
        <f t="shared" si="4"/>
        <v>-1</v>
      </c>
    </row>
    <row r="64" spans="1:135" ht="16.5" thickBot="1" x14ac:dyDescent="0.3">
      <c r="B64" s="924"/>
      <c r="C64" s="935" t="s">
        <v>412</v>
      </c>
      <c r="D64" s="917">
        <v>0</v>
      </c>
      <c r="E64" s="917">
        <v>79000000</v>
      </c>
      <c r="F64" s="917">
        <v>0</v>
      </c>
      <c r="G64" s="942">
        <v>79000000</v>
      </c>
      <c r="H64" s="934"/>
      <c r="I64" s="954">
        <v>0</v>
      </c>
      <c r="J64" s="955">
        <v>35550000</v>
      </c>
      <c r="K64" s="955">
        <v>0</v>
      </c>
      <c r="L64" s="1000">
        <v>35550000</v>
      </c>
      <c r="N64" s="973">
        <f t="shared" si="0"/>
        <v>0</v>
      </c>
      <c r="O64" s="974">
        <f t="shared" si="1"/>
        <v>-43450000</v>
      </c>
      <c r="P64" s="974">
        <f t="shared" si="2"/>
        <v>0</v>
      </c>
      <c r="Q64" s="988">
        <f t="shared" si="3"/>
        <v>-43450000</v>
      </c>
      <c r="R64" s="1006">
        <f t="shared" si="4"/>
        <v>-1.2222222222222223</v>
      </c>
    </row>
    <row r="65" spans="2:18" ht="16.5" thickBot="1" x14ac:dyDescent="0.3">
      <c r="B65" s="927"/>
      <c r="C65" s="935" t="s">
        <v>426</v>
      </c>
      <c r="D65" s="917">
        <v>0</v>
      </c>
      <c r="E65" s="917">
        <v>0</v>
      </c>
      <c r="F65" s="917">
        <v>0</v>
      </c>
      <c r="G65" s="942">
        <v>0</v>
      </c>
      <c r="H65" s="934"/>
      <c r="I65" s="954">
        <v>0</v>
      </c>
      <c r="J65" s="955">
        <v>5083015</v>
      </c>
      <c r="K65" s="955">
        <v>0</v>
      </c>
      <c r="L65" s="1000">
        <v>0</v>
      </c>
      <c r="N65" s="1010">
        <f t="shared" si="0"/>
        <v>0</v>
      </c>
      <c r="O65" s="1011">
        <f t="shared" si="1"/>
        <v>5083015</v>
      </c>
      <c r="P65" s="1011">
        <f t="shared" si="2"/>
        <v>0</v>
      </c>
      <c r="Q65" s="1012">
        <f t="shared" si="3"/>
        <v>0</v>
      </c>
      <c r="R65" s="1008"/>
    </row>
    <row r="66" spans="2:18" ht="16.5" thickBot="1" x14ac:dyDescent="0.3">
      <c r="B66" s="1168" t="s">
        <v>413</v>
      </c>
      <c r="C66" s="1169"/>
      <c r="D66" s="936">
        <v>2433401530</v>
      </c>
      <c r="E66" s="921">
        <v>2170235361</v>
      </c>
      <c r="F66" s="921">
        <v>1258196160</v>
      </c>
      <c r="G66" s="346">
        <v>5861833051</v>
      </c>
      <c r="I66" s="962">
        <v>1334919836</v>
      </c>
      <c r="J66" s="963">
        <v>2150869596</v>
      </c>
      <c r="K66" s="963">
        <v>943417503</v>
      </c>
      <c r="L66" s="1002">
        <v>4424123919</v>
      </c>
      <c r="N66" s="983">
        <f t="shared" si="0"/>
        <v>-1098481694</v>
      </c>
      <c r="O66" s="984">
        <f t="shared" si="1"/>
        <v>-19365765</v>
      </c>
      <c r="P66" s="984">
        <f t="shared" si="2"/>
        <v>-314778657</v>
      </c>
      <c r="Q66" s="458">
        <f t="shared" si="3"/>
        <v>-1437709132</v>
      </c>
      <c r="R66" s="1008">
        <f t="shared" si="4"/>
        <v>-0.32497035759454279</v>
      </c>
    </row>
  </sheetData>
  <mergeCells count="6">
    <mergeCell ref="D4:G4"/>
    <mergeCell ref="B66:C66"/>
    <mergeCell ref="I4:L4"/>
    <mergeCell ref="N4:R4"/>
    <mergeCell ref="B4:B5"/>
    <mergeCell ref="C4:C5"/>
  </mergeCells>
  <printOptions horizontalCentered="1" verticalCentered="1"/>
  <pageMargins left="0" right="0" top="0" bottom="0" header="0" footer="0"/>
  <pageSetup paperSize="9" scale="7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Y89"/>
  <sheetViews>
    <sheetView zoomScale="70" zoomScaleNormal="70" zoomScalePageLayoutView="44" workbookViewId="0">
      <selection activeCell="S5" sqref="S5"/>
    </sheetView>
  </sheetViews>
  <sheetFormatPr defaultColWidth="10.875" defaultRowHeight="15.75" x14ac:dyDescent="0.25"/>
  <cols>
    <col min="1" max="1" width="3" style="359" customWidth="1"/>
    <col min="2" max="2" width="27.5" style="359" bestFit="1" customWidth="1"/>
    <col min="3" max="3" width="50.875" style="359" bestFit="1" customWidth="1"/>
    <col min="4" max="4" width="17.125" style="359" bestFit="1" customWidth="1"/>
    <col min="5" max="5" width="23" style="359" bestFit="1" customWidth="1"/>
    <col min="6" max="6" width="20.5" style="72" customWidth="1"/>
    <col min="7" max="7" width="17.5" style="67" customWidth="1"/>
    <col min="8" max="8" width="16.625" style="67" bestFit="1" customWidth="1"/>
    <col min="9" max="9" width="15.875" style="362" bestFit="1" customWidth="1"/>
    <col min="10" max="10" width="4.125" style="362" customWidth="1"/>
    <col min="11" max="11" width="54" style="359" hidden="1" customWidth="1"/>
    <col min="12" max="12" width="17.875" style="359" bestFit="1" customWidth="1"/>
    <col min="13" max="13" width="23.625" style="359" bestFit="1" customWidth="1"/>
    <col min="14" max="14" width="17.875" style="359" bestFit="1" customWidth="1"/>
    <col min="15" max="15" width="15.875" style="359" bestFit="1" customWidth="1"/>
    <col min="16" max="16" width="17.125" style="359" bestFit="1" customWidth="1"/>
    <col min="17" max="17" width="15.875" style="362" bestFit="1" customWidth="1"/>
    <col min="18" max="18" width="3.375" style="359" customWidth="1"/>
    <col min="19" max="19" width="17.875" style="359" bestFit="1" customWidth="1"/>
    <col min="20" max="20" width="23.625" style="359" bestFit="1" customWidth="1"/>
    <col min="21" max="21" width="17.875" style="359" bestFit="1" customWidth="1"/>
    <col min="22" max="22" width="13.125" style="359" bestFit="1" customWidth="1"/>
    <col min="23" max="23" width="17.125" style="359" bestFit="1" customWidth="1"/>
    <col min="24" max="24" width="15.875" style="359" bestFit="1" customWidth="1"/>
    <col min="25" max="25" width="15.875" style="545" bestFit="1" customWidth="1"/>
    <col min="26" max="16384" width="10.875" style="359"/>
  </cols>
  <sheetData>
    <row r="1" spans="1:25" x14ac:dyDescent="0.25">
      <c r="K1" s="512"/>
    </row>
    <row r="2" spans="1:25" ht="18" x14ac:dyDescent="0.25">
      <c r="B2" s="111" t="s">
        <v>433</v>
      </c>
      <c r="K2" s="512"/>
    </row>
    <row r="3" spans="1:25" ht="16.5" thickBot="1" x14ac:dyDescent="0.3">
      <c r="A3" s="512"/>
      <c r="B3" s="512"/>
      <c r="C3" s="512"/>
      <c r="K3" s="512"/>
    </row>
    <row r="4" spans="1:25" ht="16.5" thickBot="1" x14ac:dyDescent="0.3">
      <c r="A4" s="512"/>
      <c r="B4" s="1175" t="s">
        <v>333</v>
      </c>
      <c r="C4" s="1175" t="s">
        <v>279</v>
      </c>
      <c r="D4" s="1177" t="s">
        <v>434</v>
      </c>
      <c r="E4" s="1177"/>
      <c r="F4" s="1177"/>
      <c r="G4" s="1177"/>
      <c r="H4" s="1177"/>
      <c r="I4" s="1178"/>
      <c r="J4" s="494"/>
      <c r="K4" s="1170" t="s">
        <v>279</v>
      </c>
      <c r="L4" s="1179" t="s">
        <v>435</v>
      </c>
      <c r="M4" s="1180"/>
      <c r="N4" s="1180"/>
      <c r="O4" s="1180"/>
      <c r="P4" s="1180"/>
      <c r="Q4" s="1181"/>
      <c r="S4" s="1172" t="s">
        <v>436</v>
      </c>
      <c r="T4" s="1173"/>
      <c r="U4" s="1173"/>
      <c r="V4" s="1173"/>
      <c r="W4" s="1173"/>
      <c r="X4" s="1174"/>
      <c r="Y4" s="546"/>
    </row>
    <row r="5" spans="1:25" ht="32.25" thickBot="1" x14ac:dyDescent="0.3">
      <c r="A5" s="512"/>
      <c r="B5" s="1176"/>
      <c r="C5" s="1176"/>
      <c r="D5" s="496" t="s">
        <v>280</v>
      </c>
      <c r="E5" s="496" t="s">
        <v>281</v>
      </c>
      <c r="F5" s="497" t="s">
        <v>328</v>
      </c>
      <c r="G5" s="496" t="s">
        <v>19</v>
      </c>
      <c r="H5" s="496" t="s">
        <v>329</v>
      </c>
      <c r="I5" s="498" t="s">
        <v>277</v>
      </c>
      <c r="J5" s="495"/>
      <c r="K5" s="1171"/>
      <c r="L5" s="505" t="s">
        <v>280</v>
      </c>
      <c r="M5" s="506" t="s">
        <v>281</v>
      </c>
      <c r="N5" s="507" t="s">
        <v>328</v>
      </c>
      <c r="O5" s="507" t="s">
        <v>19</v>
      </c>
      <c r="P5" s="506" t="s">
        <v>329</v>
      </c>
      <c r="Q5" s="537" t="s">
        <v>277</v>
      </c>
      <c r="S5" s="528" t="s">
        <v>280</v>
      </c>
      <c r="T5" s="519" t="s">
        <v>281</v>
      </c>
      <c r="U5" s="520" t="s">
        <v>328</v>
      </c>
      <c r="V5" s="519" t="s">
        <v>19</v>
      </c>
      <c r="W5" s="519" t="s">
        <v>329</v>
      </c>
      <c r="X5" s="521" t="s">
        <v>277</v>
      </c>
      <c r="Y5" s="547" t="s">
        <v>356</v>
      </c>
    </row>
    <row r="6" spans="1:25" x14ac:dyDescent="0.25">
      <c r="A6" s="512"/>
      <c r="B6" s="363" t="s">
        <v>40</v>
      </c>
      <c r="C6" s="553" t="s">
        <v>41</v>
      </c>
      <c r="D6" s="873">
        <v>7976341</v>
      </c>
      <c r="E6" s="874">
        <v>8933122</v>
      </c>
      <c r="F6" s="874">
        <v>1566854</v>
      </c>
      <c r="G6" s="875">
        <v>0</v>
      </c>
      <c r="H6" s="875">
        <v>0</v>
      </c>
      <c r="I6" s="533">
        <v>18476317</v>
      </c>
      <c r="J6" s="493"/>
      <c r="K6" s="517" t="s">
        <v>41</v>
      </c>
      <c r="L6" s="881" t="s">
        <v>381</v>
      </c>
      <c r="M6" s="882">
        <v>7148548</v>
      </c>
      <c r="N6" s="882">
        <v>161604</v>
      </c>
      <c r="O6" s="883">
        <v>0</v>
      </c>
      <c r="P6" s="883">
        <v>0</v>
      </c>
      <c r="Q6" s="884">
        <v>10886321</v>
      </c>
      <c r="S6" s="898">
        <f>L6-D6</f>
        <v>-4400172</v>
      </c>
      <c r="T6" s="899">
        <f t="shared" ref="T6:T69" si="0">M6-E6</f>
        <v>-1784574</v>
      </c>
      <c r="U6" s="899">
        <f t="shared" ref="U6:U69" si="1">N6-F6</f>
        <v>-1405250</v>
      </c>
      <c r="V6" s="900">
        <f t="shared" ref="V6:V69" si="2">O6-G6</f>
        <v>0</v>
      </c>
      <c r="W6" s="900">
        <f t="shared" ref="W6:W69" si="3">P6-H6</f>
        <v>0</v>
      </c>
      <c r="X6" s="901">
        <f t="shared" ref="X6:X69" si="4">Q6-I6</f>
        <v>-7589996</v>
      </c>
      <c r="Y6" s="544">
        <f>X6/I6</f>
        <v>-0.41079593947213616</v>
      </c>
    </row>
    <row r="7" spans="1:25" x14ac:dyDescent="0.25">
      <c r="A7" s="512"/>
      <c r="B7" s="364"/>
      <c r="C7" s="551" t="s">
        <v>42</v>
      </c>
      <c r="D7" s="876">
        <v>8165874</v>
      </c>
      <c r="E7" s="499">
        <v>7443515</v>
      </c>
      <c r="F7" s="499">
        <v>4540051</v>
      </c>
      <c r="G7" s="500">
        <v>0</v>
      </c>
      <c r="H7" s="500">
        <v>0</v>
      </c>
      <c r="I7" s="534">
        <v>20149440</v>
      </c>
      <c r="J7" s="493"/>
      <c r="K7" s="514" t="s">
        <v>42</v>
      </c>
      <c r="L7" s="885">
        <v>5430075</v>
      </c>
      <c r="M7" s="508">
        <v>2637846</v>
      </c>
      <c r="N7" s="508">
        <v>1879000</v>
      </c>
      <c r="O7" s="509">
        <v>0</v>
      </c>
      <c r="P7" s="509">
        <v>0</v>
      </c>
      <c r="Q7" s="538">
        <v>9946921</v>
      </c>
      <c r="S7" s="529">
        <f t="shared" ref="S7:S70" si="5">L7-D7</f>
        <v>-2735799</v>
      </c>
      <c r="T7" s="522">
        <f t="shared" si="0"/>
        <v>-4805669</v>
      </c>
      <c r="U7" s="522">
        <f t="shared" si="1"/>
        <v>-2661051</v>
      </c>
      <c r="V7" s="523">
        <f t="shared" si="2"/>
        <v>0</v>
      </c>
      <c r="W7" s="523">
        <f t="shared" si="3"/>
        <v>0</v>
      </c>
      <c r="X7" s="541">
        <f t="shared" si="4"/>
        <v>-10202519</v>
      </c>
      <c r="Y7" s="548">
        <f t="shared" ref="Y7:Y70" si="6">X7/I7</f>
        <v>-0.5063425584036082</v>
      </c>
    </row>
    <row r="8" spans="1:25" x14ac:dyDescent="0.25">
      <c r="A8" s="512"/>
      <c r="B8" s="364"/>
      <c r="C8" s="551" t="s">
        <v>283</v>
      </c>
      <c r="D8" s="876">
        <v>10549301</v>
      </c>
      <c r="E8" s="499">
        <v>4455101</v>
      </c>
      <c r="F8" s="499">
        <v>2182324</v>
      </c>
      <c r="G8" s="500">
        <v>0</v>
      </c>
      <c r="H8" s="500">
        <v>0</v>
      </c>
      <c r="I8" s="534">
        <v>17186726</v>
      </c>
      <c r="J8" s="493"/>
      <c r="K8" s="514" t="s">
        <v>283</v>
      </c>
      <c r="L8" s="885">
        <v>5251376</v>
      </c>
      <c r="M8" s="508">
        <v>2625689</v>
      </c>
      <c r="N8" s="508">
        <v>38610</v>
      </c>
      <c r="O8" s="509">
        <v>0</v>
      </c>
      <c r="P8" s="509">
        <v>0</v>
      </c>
      <c r="Q8" s="538">
        <v>7915675</v>
      </c>
      <c r="S8" s="529">
        <f t="shared" si="5"/>
        <v>-5297925</v>
      </c>
      <c r="T8" s="522">
        <f t="shared" si="0"/>
        <v>-1829412</v>
      </c>
      <c r="U8" s="522">
        <f t="shared" si="1"/>
        <v>-2143714</v>
      </c>
      <c r="V8" s="523">
        <f t="shared" si="2"/>
        <v>0</v>
      </c>
      <c r="W8" s="523">
        <f t="shared" si="3"/>
        <v>0</v>
      </c>
      <c r="X8" s="541">
        <f t="shared" si="4"/>
        <v>-9271051</v>
      </c>
      <c r="Y8" s="548">
        <f t="shared" si="6"/>
        <v>-0.53943089568077129</v>
      </c>
    </row>
    <row r="9" spans="1:25" x14ac:dyDescent="0.25">
      <c r="A9" s="512"/>
      <c r="B9" s="364"/>
      <c r="C9" s="551" t="s">
        <v>240</v>
      </c>
      <c r="D9" s="876">
        <v>23034833</v>
      </c>
      <c r="E9" s="499">
        <v>82001256</v>
      </c>
      <c r="F9" s="499">
        <v>29642021</v>
      </c>
      <c r="G9" s="499">
        <v>4300000</v>
      </c>
      <c r="H9" s="499">
        <v>45033552</v>
      </c>
      <c r="I9" s="534">
        <v>184011662</v>
      </c>
      <c r="J9" s="493"/>
      <c r="K9" s="514" t="s">
        <v>335</v>
      </c>
      <c r="L9" s="885">
        <v>46544308</v>
      </c>
      <c r="M9" s="508">
        <v>102433726</v>
      </c>
      <c r="N9" s="508">
        <v>76795862</v>
      </c>
      <c r="O9" s="508">
        <v>7380000</v>
      </c>
      <c r="P9" s="508">
        <v>180425938</v>
      </c>
      <c r="Q9" s="538">
        <v>413579835</v>
      </c>
      <c r="S9" s="529">
        <f t="shared" si="5"/>
        <v>23509475</v>
      </c>
      <c r="T9" s="522">
        <f t="shared" si="0"/>
        <v>20432470</v>
      </c>
      <c r="U9" s="522">
        <f t="shared" si="1"/>
        <v>47153841</v>
      </c>
      <c r="V9" s="522">
        <f t="shared" si="2"/>
        <v>3080000</v>
      </c>
      <c r="W9" s="522">
        <f t="shared" si="3"/>
        <v>135392386</v>
      </c>
      <c r="X9" s="541">
        <f t="shared" si="4"/>
        <v>229568173</v>
      </c>
      <c r="Y9" s="548">
        <f t="shared" si="6"/>
        <v>1.2475740423452075</v>
      </c>
    </row>
    <row r="10" spans="1:25" x14ac:dyDescent="0.25">
      <c r="A10" s="512"/>
      <c r="B10" s="364"/>
      <c r="C10" s="551" t="s">
        <v>285</v>
      </c>
      <c r="D10" s="876">
        <v>1398270</v>
      </c>
      <c r="E10" s="499">
        <v>755637</v>
      </c>
      <c r="F10" s="499">
        <v>301905</v>
      </c>
      <c r="G10" s="500">
        <v>0</v>
      </c>
      <c r="H10" s="499">
        <v>6200</v>
      </c>
      <c r="I10" s="534">
        <v>2462012</v>
      </c>
      <c r="J10" s="493"/>
      <c r="K10" s="514" t="s">
        <v>382</v>
      </c>
      <c r="L10" s="885">
        <v>831115</v>
      </c>
      <c r="M10" s="508">
        <v>915125</v>
      </c>
      <c r="N10" s="508">
        <v>165641</v>
      </c>
      <c r="O10" s="509">
        <v>0</v>
      </c>
      <c r="P10" s="509">
        <v>600</v>
      </c>
      <c r="Q10" s="538">
        <v>1912481</v>
      </c>
      <c r="S10" s="529">
        <f t="shared" si="5"/>
        <v>-567155</v>
      </c>
      <c r="T10" s="522">
        <f t="shared" si="0"/>
        <v>159488</v>
      </c>
      <c r="U10" s="522">
        <f t="shared" si="1"/>
        <v>-136264</v>
      </c>
      <c r="V10" s="523">
        <f t="shared" si="2"/>
        <v>0</v>
      </c>
      <c r="W10" s="522">
        <f t="shared" si="3"/>
        <v>-5600</v>
      </c>
      <c r="X10" s="541">
        <f t="shared" si="4"/>
        <v>-549531</v>
      </c>
      <c r="Y10" s="548">
        <f t="shared" si="6"/>
        <v>-0.22320402987475285</v>
      </c>
    </row>
    <row r="11" spans="1:25" ht="16.5" thickBot="1" x14ac:dyDescent="0.3">
      <c r="A11" s="512"/>
      <c r="B11" s="364"/>
      <c r="C11" s="551" t="s">
        <v>284</v>
      </c>
      <c r="D11" s="877">
        <v>2733513</v>
      </c>
      <c r="E11" s="504">
        <v>2190578</v>
      </c>
      <c r="F11" s="504">
        <v>1473530</v>
      </c>
      <c r="G11" s="878">
        <v>0</v>
      </c>
      <c r="H11" s="504">
        <v>20000</v>
      </c>
      <c r="I11" s="536">
        <v>6417621</v>
      </c>
      <c r="J11" s="493"/>
      <c r="K11" s="514" t="s">
        <v>284</v>
      </c>
      <c r="L11" s="886" t="s">
        <v>383</v>
      </c>
      <c r="M11" s="887">
        <v>1157693</v>
      </c>
      <c r="N11" s="887">
        <v>57925</v>
      </c>
      <c r="O11" s="888">
        <v>0</v>
      </c>
      <c r="P11" s="888">
        <v>0</v>
      </c>
      <c r="Q11" s="889">
        <v>3134468</v>
      </c>
      <c r="S11" s="532" t="e">
        <f t="shared" si="5"/>
        <v>#VALUE!</v>
      </c>
      <c r="T11" s="527">
        <f t="shared" si="0"/>
        <v>-1032885</v>
      </c>
      <c r="U11" s="527">
        <f t="shared" si="1"/>
        <v>-1415605</v>
      </c>
      <c r="V11" s="902">
        <f t="shared" si="2"/>
        <v>0</v>
      </c>
      <c r="W11" s="527">
        <f t="shared" si="3"/>
        <v>-20000</v>
      </c>
      <c r="X11" s="543">
        <f t="shared" si="4"/>
        <v>-3283153</v>
      </c>
      <c r="Y11" s="903">
        <f t="shared" si="6"/>
        <v>-0.51158412128107911</v>
      </c>
    </row>
    <row r="12" spans="1:25" x14ac:dyDescent="0.25">
      <c r="A12" s="512"/>
      <c r="B12" s="363" t="s">
        <v>48</v>
      </c>
      <c r="C12" s="550" t="s">
        <v>270</v>
      </c>
      <c r="D12" s="873">
        <v>12018518</v>
      </c>
      <c r="E12" s="874">
        <v>3391511</v>
      </c>
      <c r="F12" s="874">
        <v>6981427</v>
      </c>
      <c r="G12" s="875">
        <v>0</v>
      </c>
      <c r="H12" s="875">
        <v>0</v>
      </c>
      <c r="I12" s="533">
        <v>22391456</v>
      </c>
      <c r="J12" s="493"/>
      <c r="K12" s="514" t="s">
        <v>337</v>
      </c>
      <c r="L12" s="890">
        <v>9545420</v>
      </c>
      <c r="M12" s="882">
        <v>2786157</v>
      </c>
      <c r="N12" s="882">
        <v>562519</v>
      </c>
      <c r="O12" s="883">
        <v>0</v>
      </c>
      <c r="P12" s="883">
        <v>0</v>
      </c>
      <c r="Q12" s="884">
        <v>12894096</v>
      </c>
      <c r="S12" s="898">
        <f t="shared" si="5"/>
        <v>-2473098</v>
      </c>
      <c r="T12" s="899">
        <f t="shared" si="0"/>
        <v>-605354</v>
      </c>
      <c r="U12" s="899">
        <f t="shared" si="1"/>
        <v>-6418908</v>
      </c>
      <c r="V12" s="900">
        <f t="shared" si="2"/>
        <v>0</v>
      </c>
      <c r="W12" s="900">
        <f t="shared" si="3"/>
        <v>0</v>
      </c>
      <c r="X12" s="901">
        <f t="shared" si="4"/>
        <v>-9497360</v>
      </c>
      <c r="Y12" s="544">
        <f t="shared" si="6"/>
        <v>-0.42415106905062361</v>
      </c>
    </row>
    <row r="13" spans="1:25" x14ac:dyDescent="0.25">
      <c r="A13" s="512"/>
      <c r="B13" s="364"/>
      <c r="C13" s="551" t="s">
        <v>338</v>
      </c>
      <c r="D13" s="876">
        <v>6859840</v>
      </c>
      <c r="E13" s="499">
        <v>8332873</v>
      </c>
      <c r="F13" s="499">
        <v>19616102</v>
      </c>
      <c r="G13" s="500">
        <v>0</v>
      </c>
      <c r="H13" s="500">
        <v>0</v>
      </c>
      <c r="I13" s="534">
        <v>34808815</v>
      </c>
      <c r="J13" s="493"/>
      <c r="K13" s="514" t="s">
        <v>338</v>
      </c>
      <c r="L13" s="885">
        <v>4259287</v>
      </c>
      <c r="M13" s="508">
        <v>2862090</v>
      </c>
      <c r="N13" s="508">
        <v>664498</v>
      </c>
      <c r="O13" s="509">
        <v>0</v>
      </c>
      <c r="P13" s="509">
        <v>0</v>
      </c>
      <c r="Q13" s="538">
        <v>7785875</v>
      </c>
      <c r="S13" s="529">
        <f t="shared" si="5"/>
        <v>-2600553</v>
      </c>
      <c r="T13" s="522">
        <f t="shared" si="0"/>
        <v>-5470783</v>
      </c>
      <c r="U13" s="522">
        <f t="shared" si="1"/>
        <v>-18951604</v>
      </c>
      <c r="V13" s="523">
        <f t="shared" si="2"/>
        <v>0</v>
      </c>
      <c r="W13" s="523">
        <f t="shared" si="3"/>
        <v>0</v>
      </c>
      <c r="X13" s="541">
        <f t="shared" si="4"/>
        <v>-27022940</v>
      </c>
      <c r="Y13" s="548">
        <f t="shared" si="6"/>
        <v>-0.77632461777282569</v>
      </c>
    </row>
    <row r="14" spans="1:25" x14ac:dyDescent="0.25">
      <c r="A14" s="512"/>
      <c r="B14" s="401"/>
      <c r="C14" s="551" t="s">
        <v>286</v>
      </c>
      <c r="D14" s="876">
        <v>21877546</v>
      </c>
      <c r="E14" s="499">
        <v>63144146</v>
      </c>
      <c r="F14" s="499">
        <v>15485391</v>
      </c>
      <c r="G14" s="500">
        <v>0</v>
      </c>
      <c r="H14" s="500">
        <v>0</v>
      </c>
      <c r="I14" s="534">
        <v>100507083</v>
      </c>
      <c r="J14" s="493"/>
      <c r="K14" s="514" t="s">
        <v>286</v>
      </c>
      <c r="L14" s="885">
        <v>14221599</v>
      </c>
      <c r="M14" s="508">
        <v>32362789</v>
      </c>
      <c r="N14" s="508">
        <v>6927382</v>
      </c>
      <c r="O14" s="509">
        <v>0</v>
      </c>
      <c r="P14" s="509">
        <v>0</v>
      </c>
      <c r="Q14" s="538">
        <v>53511770</v>
      </c>
      <c r="S14" s="529">
        <f t="shared" si="5"/>
        <v>-7655947</v>
      </c>
      <c r="T14" s="522">
        <f t="shared" si="0"/>
        <v>-30781357</v>
      </c>
      <c r="U14" s="522">
        <f t="shared" si="1"/>
        <v>-8558009</v>
      </c>
      <c r="V14" s="523">
        <f t="shared" si="2"/>
        <v>0</v>
      </c>
      <c r="W14" s="523">
        <f t="shared" si="3"/>
        <v>0</v>
      </c>
      <c r="X14" s="541">
        <f t="shared" si="4"/>
        <v>-46995313</v>
      </c>
      <c r="Y14" s="548">
        <f t="shared" si="6"/>
        <v>-0.46758210065652783</v>
      </c>
    </row>
    <row r="15" spans="1:25" x14ac:dyDescent="0.25">
      <c r="A15" s="512"/>
      <c r="B15" s="401"/>
      <c r="C15" s="551" t="s">
        <v>52</v>
      </c>
      <c r="D15" s="876">
        <v>21335639</v>
      </c>
      <c r="E15" s="499">
        <v>15755108</v>
      </c>
      <c r="F15" s="499">
        <v>20662068</v>
      </c>
      <c r="G15" s="500">
        <v>0</v>
      </c>
      <c r="H15" s="500">
        <v>0</v>
      </c>
      <c r="I15" s="534">
        <v>57752815</v>
      </c>
      <c r="J15" s="493"/>
      <c r="K15" s="514" t="s">
        <v>288</v>
      </c>
      <c r="L15" s="885">
        <v>18263182</v>
      </c>
      <c r="M15" s="508">
        <v>15669580</v>
      </c>
      <c r="N15" s="508">
        <v>19422905</v>
      </c>
      <c r="O15" s="509">
        <v>0</v>
      </c>
      <c r="P15" s="508">
        <v>21800</v>
      </c>
      <c r="Q15" s="538">
        <v>53377467</v>
      </c>
      <c r="S15" s="529">
        <f t="shared" si="5"/>
        <v>-3072457</v>
      </c>
      <c r="T15" s="522">
        <f t="shared" si="0"/>
        <v>-85528</v>
      </c>
      <c r="U15" s="522">
        <f t="shared" si="1"/>
        <v>-1239163</v>
      </c>
      <c r="V15" s="523">
        <f t="shared" si="2"/>
        <v>0</v>
      </c>
      <c r="W15" s="523">
        <f t="shared" si="3"/>
        <v>21800</v>
      </c>
      <c r="X15" s="541">
        <f t="shared" si="4"/>
        <v>-4375348</v>
      </c>
      <c r="Y15" s="548">
        <f t="shared" si="6"/>
        <v>-7.57599088460017E-2</v>
      </c>
    </row>
    <row r="16" spans="1:25" x14ac:dyDescent="0.25">
      <c r="A16" s="512"/>
      <c r="B16" s="364"/>
      <c r="C16" s="551" t="s">
        <v>363</v>
      </c>
      <c r="D16" s="876">
        <v>4251438</v>
      </c>
      <c r="E16" s="499">
        <v>6104640</v>
      </c>
      <c r="F16" s="499">
        <v>622973</v>
      </c>
      <c r="G16" s="500">
        <v>0</v>
      </c>
      <c r="H16" s="500">
        <v>0</v>
      </c>
      <c r="I16" s="534">
        <v>10979051</v>
      </c>
      <c r="J16" s="493"/>
      <c r="K16" s="514" t="s">
        <v>233</v>
      </c>
      <c r="L16" s="885">
        <v>1802121</v>
      </c>
      <c r="M16" s="508">
        <v>3456239</v>
      </c>
      <c r="N16" s="508">
        <v>654664</v>
      </c>
      <c r="O16" s="509">
        <v>0</v>
      </c>
      <c r="P16" s="509">
        <v>0</v>
      </c>
      <c r="Q16" s="538">
        <v>5913024</v>
      </c>
      <c r="S16" s="529">
        <f t="shared" si="5"/>
        <v>-2449317</v>
      </c>
      <c r="T16" s="522">
        <f t="shared" si="0"/>
        <v>-2648401</v>
      </c>
      <c r="U16" s="522">
        <f t="shared" si="1"/>
        <v>31691</v>
      </c>
      <c r="V16" s="523">
        <f t="shared" si="2"/>
        <v>0</v>
      </c>
      <c r="W16" s="523">
        <f t="shared" si="3"/>
        <v>0</v>
      </c>
      <c r="X16" s="541">
        <f t="shared" si="4"/>
        <v>-5066027</v>
      </c>
      <c r="Y16" s="548">
        <f t="shared" si="6"/>
        <v>-0.46142667521992564</v>
      </c>
    </row>
    <row r="17" spans="1:25" x14ac:dyDescent="0.25">
      <c r="A17" s="512"/>
      <c r="B17" s="364"/>
      <c r="C17" s="551" t="s">
        <v>290</v>
      </c>
      <c r="D17" s="876">
        <v>5090325</v>
      </c>
      <c r="E17" s="499">
        <v>8653548</v>
      </c>
      <c r="F17" s="499">
        <v>14888436</v>
      </c>
      <c r="G17" s="500">
        <v>0</v>
      </c>
      <c r="H17" s="500">
        <v>0</v>
      </c>
      <c r="I17" s="534">
        <v>28632309</v>
      </c>
      <c r="J17" s="493"/>
      <c r="K17" s="514" t="s">
        <v>290</v>
      </c>
      <c r="L17" s="885">
        <v>4740854</v>
      </c>
      <c r="M17" s="508">
        <v>6102258</v>
      </c>
      <c r="N17" s="508">
        <v>8986655</v>
      </c>
      <c r="O17" s="509">
        <v>0</v>
      </c>
      <c r="P17" s="509">
        <v>0</v>
      </c>
      <c r="Q17" s="538">
        <v>19829767</v>
      </c>
      <c r="S17" s="529">
        <f t="shared" si="5"/>
        <v>-349471</v>
      </c>
      <c r="T17" s="522">
        <f t="shared" si="0"/>
        <v>-2551290</v>
      </c>
      <c r="U17" s="522">
        <f t="shared" si="1"/>
        <v>-5901781</v>
      </c>
      <c r="V17" s="523">
        <f t="shared" si="2"/>
        <v>0</v>
      </c>
      <c r="W17" s="523">
        <f t="shared" si="3"/>
        <v>0</v>
      </c>
      <c r="X17" s="541">
        <f t="shared" si="4"/>
        <v>-8802542</v>
      </c>
      <c r="Y17" s="548">
        <f t="shared" si="6"/>
        <v>-0.30743388526576743</v>
      </c>
    </row>
    <row r="18" spans="1:25" ht="16.5" thickBot="1" x14ac:dyDescent="0.3">
      <c r="A18" s="512"/>
      <c r="B18" s="365"/>
      <c r="C18" s="552" t="s">
        <v>350</v>
      </c>
      <c r="D18" s="877">
        <v>176973</v>
      </c>
      <c r="E18" s="504">
        <v>410006</v>
      </c>
      <c r="F18" s="504">
        <v>3105638</v>
      </c>
      <c r="G18" s="878">
        <v>0</v>
      </c>
      <c r="H18" s="878">
        <v>0</v>
      </c>
      <c r="I18" s="536">
        <v>3692617</v>
      </c>
      <c r="J18" s="493"/>
      <c r="K18" s="514" t="s">
        <v>350</v>
      </c>
      <c r="L18" s="891">
        <v>1021368</v>
      </c>
      <c r="M18" s="887">
        <v>1752550</v>
      </c>
      <c r="N18" s="887">
        <v>4207028</v>
      </c>
      <c r="O18" s="888">
        <v>0</v>
      </c>
      <c r="P18" s="887">
        <v>5000</v>
      </c>
      <c r="Q18" s="889">
        <v>6985946</v>
      </c>
      <c r="S18" s="532">
        <f t="shared" si="5"/>
        <v>844395</v>
      </c>
      <c r="T18" s="527">
        <f t="shared" si="0"/>
        <v>1342544</v>
      </c>
      <c r="U18" s="527">
        <f t="shared" si="1"/>
        <v>1101390</v>
      </c>
      <c r="V18" s="902">
        <f t="shared" si="2"/>
        <v>0</v>
      </c>
      <c r="W18" s="902">
        <f t="shared" si="3"/>
        <v>5000</v>
      </c>
      <c r="X18" s="543">
        <f t="shared" si="4"/>
        <v>3293329</v>
      </c>
      <c r="Y18" s="903">
        <f t="shared" si="6"/>
        <v>0.89186855826098399</v>
      </c>
    </row>
    <row r="19" spans="1:25" x14ac:dyDescent="0.25">
      <c r="A19" s="512"/>
      <c r="B19" s="363" t="s">
        <v>57</v>
      </c>
      <c r="C19" s="550" t="s">
        <v>57</v>
      </c>
      <c r="D19" s="873">
        <v>31540849</v>
      </c>
      <c r="E19" s="874">
        <v>59176491</v>
      </c>
      <c r="F19" s="874">
        <v>46499440</v>
      </c>
      <c r="G19" s="874">
        <v>274777545</v>
      </c>
      <c r="H19" s="874">
        <v>50000</v>
      </c>
      <c r="I19" s="533">
        <v>412044325</v>
      </c>
      <c r="J19" s="493"/>
      <c r="K19" s="514" t="s">
        <v>339</v>
      </c>
      <c r="L19" s="890">
        <v>22435803</v>
      </c>
      <c r="M19" s="882">
        <v>28496124</v>
      </c>
      <c r="N19" s="882">
        <v>14006354</v>
      </c>
      <c r="O19" s="882">
        <v>219080920</v>
      </c>
      <c r="P19" s="882">
        <v>55978</v>
      </c>
      <c r="Q19" s="884">
        <v>284075179</v>
      </c>
      <c r="S19" s="898">
        <f t="shared" si="5"/>
        <v>-9105046</v>
      </c>
      <c r="T19" s="899">
        <f t="shared" si="0"/>
        <v>-30680367</v>
      </c>
      <c r="U19" s="899">
        <f t="shared" si="1"/>
        <v>-32493086</v>
      </c>
      <c r="V19" s="899">
        <f t="shared" si="2"/>
        <v>-55696625</v>
      </c>
      <c r="W19" s="899">
        <f t="shared" si="3"/>
        <v>5978</v>
      </c>
      <c r="X19" s="901">
        <f t="shared" si="4"/>
        <v>-127969146</v>
      </c>
      <c r="Y19" s="544">
        <f t="shared" si="6"/>
        <v>-0.31057131050160686</v>
      </c>
    </row>
    <row r="20" spans="1:25" ht="16.5" thickBot="1" x14ac:dyDescent="0.3">
      <c r="A20" s="512"/>
      <c r="B20" s="365"/>
      <c r="C20" s="552" t="s">
        <v>364</v>
      </c>
      <c r="D20" s="877">
        <v>24969029</v>
      </c>
      <c r="E20" s="504">
        <v>24584841</v>
      </c>
      <c r="F20" s="504">
        <v>13086075</v>
      </c>
      <c r="G20" s="878">
        <v>0</v>
      </c>
      <c r="H20" s="504">
        <v>80297500</v>
      </c>
      <c r="I20" s="536">
        <v>142937445</v>
      </c>
      <c r="J20" s="493"/>
      <c r="K20" s="514" t="s">
        <v>384</v>
      </c>
      <c r="L20" s="891">
        <v>97050864</v>
      </c>
      <c r="M20" s="887">
        <v>6153215</v>
      </c>
      <c r="N20" s="887">
        <v>934776</v>
      </c>
      <c r="O20" s="888">
        <v>0</v>
      </c>
      <c r="P20" s="887">
        <v>60253909</v>
      </c>
      <c r="Q20" s="889">
        <v>164392764</v>
      </c>
      <c r="S20" s="532">
        <f t="shared" si="5"/>
        <v>72081835</v>
      </c>
      <c r="T20" s="527">
        <f t="shared" si="0"/>
        <v>-18431626</v>
      </c>
      <c r="U20" s="527">
        <f t="shared" si="1"/>
        <v>-12151299</v>
      </c>
      <c r="V20" s="902">
        <f t="shared" si="2"/>
        <v>0</v>
      </c>
      <c r="W20" s="527">
        <f t="shared" si="3"/>
        <v>-20043591</v>
      </c>
      <c r="X20" s="543">
        <f t="shared" si="4"/>
        <v>21455319</v>
      </c>
      <c r="Y20" s="903">
        <f t="shared" si="6"/>
        <v>0.15010285793201356</v>
      </c>
    </row>
    <row r="21" spans="1:25" x14ac:dyDescent="0.25">
      <c r="A21" s="512"/>
      <c r="B21" s="363" t="s">
        <v>60</v>
      </c>
      <c r="C21" s="550" t="s">
        <v>60</v>
      </c>
      <c r="D21" s="873">
        <v>74173483</v>
      </c>
      <c r="E21" s="874">
        <v>82698741</v>
      </c>
      <c r="F21" s="874">
        <v>52255877</v>
      </c>
      <c r="G21" s="874">
        <v>85193562</v>
      </c>
      <c r="H21" s="875">
        <v>0</v>
      </c>
      <c r="I21" s="533">
        <v>294321663</v>
      </c>
      <c r="J21" s="493"/>
      <c r="K21" s="514" t="s">
        <v>292</v>
      </c>
      <c r="L21" s="890">
        <v>54122837</v>
      </c>
      <c r="M21" s="882">
        <v>42740016</v>
      </c>
      <c r="N21" s="882">
        <v>36048852</v>
      </c>
      <c r="O21" s="882">
        <v>67283928</v>
      </c>
      <c r="P21" s="883">
        <v>0</v>
      </c>
      <c r="Q21" s="884">
        <v>200195633</v>
      </c>
      <c r="S21" s="898">
        <f t="shared" si="5"/>
        <v>-20050646</v>
      </c>
      <c r="T21" s="899">
        <f t="shared" si="0"/>
        <v>-39958725</v>
      </c>
      <c r="U21" s="899">
        <f t="shared" si="1"/>
        <v>-16207025</v>
      </c>
      <c r="V21" s="899">
        <f t="shared" si="2"/>
        <v>-17909634</v>
      </c>
      <c r="W21" s="900">
        <f t="shared" si="3"/>
        <v>0</v>
      </c>
      <c r="X21" s="901">
        <f t="shared" si="4"/>
        <v>-94126030</v>
      </c>
      <c r="Y21" s="544">
        <f t="shared" si="6"/>
        <v>-0.31980666676241226</v>
      </c>
    </row>
    <row r="22" spans="1:25" ht="16.5" thickBot="1" x14ac:dyDescent="0.3">
      <c r="A22" s="512"/>
      <c r="B22" s="365"/>
      <c r="C22" s="552" t="s">
        <v>61</v>
      </c>
      <c r="D22" s="877">
        <v>5384694</v>
      </c>
      <c r="E22" s="504">
        <v>4779643</v>
      </c>
      <c r="F22" s="504">
        <v>896806</v>
      </c>
      <c r="G22" s="878">
        <v>0</v>
      </c>
      <c r="H22" s="504">
        <v>160000</v>
      </c>
      <c r="I22" s="536">
        <v>11221143</v>
      </c>
      <c r="J22" s="493"/>
      <c r="K22" s="514" t="s">
        <v>61</v>
      </c>
      <c r="L22" s="891">
        <v>3648383</v>
      </c>
      <c r="M22" s="887">
        <v>1811341</v>
      </c>
      <c r="N22" s="887">
        <v>18218</v>
      </c>
      <c r="O22" s="888">
        <v>0</v>
      </c>
      <c r="P22" s="887">
        <v>160000</v>
      </c>
      <c r="Q22" s="889">
        <v>5637942</v>
      </c>
      <c r="S22" s="532">
        <f t="shared" si="5"/>
        <v>-1736311</v>
      </c>
      <c r="T22" s="527">
        <f t="shared" si="0"/>
        <v>-2968302</v>
      </c>
      <c r="U22" s="527">
        <f t="shared" si="1"/>
        <v>-878588</v>
      </c>
      <c r="V22" s="902">
        <f t="shared" si="2"/>
        <v>0</v>
      </c>
      <c r="W22" s="527">
        <f t="shared" si="3"/>
        <v>0</v>
      </c>
      <c r="X22" s="543">
        <f t="shared" si="4"/>
        <v>-5583201</v>
      </c>
      <c r="Y22" s="903">
        <f t="shared" si="6"/>
        <v>-0.49756080998165697</v>
      </c>
    </row>
    <row r="23" spans="1:25" x14ac:dyDescent="0.25">
      <c r="A23" s="512"/>
      <c r="B23" s="363" t="s">
        <v>62</v>
      </c>
      <c r="C23" s="550" t="s">
        <v>365</v>
      </c>
      <c r="D23" s="873">
        <v>9940214</v>
      </c>
      <c r="E23" s="874">
        <v>7026141</v>
      </c>
      <c r="F23" s="874">
        <v>33846141</v>
      </c>
      <c r="G23" s="874">
        <v>20000000</v>
      </c>
      <c r="H23" s="875">
        <v>0</v>
      </c>
      <c r="I23" s="533">
        <v>70812496</v>
      </c>
      <c r="J23" s="493"/>
      <c r="K23" s="514" t="s">
        <v>293</v>
      </c>
      <c r="L23" s="890">
        <v>6153009</v>
      </c>
      <c r="M23" s="882">
        <v>4862721</v>
      </c>
      <c r="N23" s="882">
        <v>9443694</v>
      </c>
      <c r="O23" s="882">
        <v>13100000</v>
      </c>
      <c r="P23" s="882">
        <v>16200</v>
      </c>
      <c r="Q23" s="884">
        <v>33575624</v>
      </c>
      <c r="S23" s="898">
        <f t="shared" si="5"/>
        <v>-3787205</v>
      </c>
      <c r="T23" s="899">
        <f t="shared" si="0"/>
        <v>-2163420</v>
      </c>
      <c r="U23" s="899">
        <f t="shared" si="1"/>
        <v>-24402447</v>
      </c>
      <c r="V23" s="899">
        <f t="shared" si="2"/>
        <v>-6900000</v>
      </c>
      <c r="W23" s="900">
        <f t="shared" si="3"/>
        <v>16200</v>
      </c>
      <c r="X23" s="901">
        <f t="shared" si="4"/>
        <v>-37236872</v>
      </c>
      <c r="Y23" s="544">
        <f t="shared" si="6"/>
        <v>-0.52585170843292972</v>
      </c>
    </row>
    <row r="24" spans="1:25" x14ac:dyDescent="0.25">
      <c r="A24" s="512"/>
      <c r="B24" s="364"/>
      <c r="C24" s="551" t="s">
        <v>341</v>
      </c>
      <c r="D24" s="876">
        <v>17827742</v>
      </c>
      <c r="E24" s="499">
        <v>10504300</v>
      </c>
      <c r="F24" s="499">
        <v>511794734</v>
      </c>
      <c r="G24" s="499">
        <v>15000000</v>
      </c>
      <c r="H24" s="500">
        <v>0</v>
      </c>
      <c r="I24" s="534">
        <v>555126776</v>
      </c>
      <c r="J24" s="493"/>
      <c r="K24" s="514" t="s">
        <v>341</v>
      </c>
      <c r="L24" s="885">
        <v>8428026</v>
      </c>
      <c r="M24" s="508">
        <v>5824429</v>
      </c>
      <c r="N24" s="508">
        <v>821419735</v>
      </c>
      <c r="O24" s="508">
        <v>9000000</v>
      </c>
      <c r="P24" s="509">
        <v>0</v>
      </c>
      <c r="Q24" s="538">
        <v>844672190</v>
      </c>
      <c r="S24" s="529">
        <f t="shared" si="5"/>
        <v>-9399716</v>
      </c>
      <c r="T24" s="522">
        <f t="shared" si="0"/>
        <v>-4679871</v>
      </c>
      <c r="U24" s="522">
        <f t="shared" si="1"/>
        <v>309625001</v>
      </c>
      <c r="V24" s="522">
        <f t="shared" si="2"/>
        <v>-6000000</v>
      </c>
      <c r="W24" s="523">
        <f t="shared" si="3"/>
        <v>0</v>
      </c>
      <c r="X24" s="541">
        <f t="shared" si="4"/>
        <v>289545414</v>
      </c>
      <c r="Y24" s="548">
        <f t="shared" si="6"/>
        <v>0.52158430563615976</v>
      </c>
    </row>
    <row r="25" spans="1:25" x14ac:dyDescent="0.25">
      <c r="A25" s="512"/>
      <c r="B25" s="401"/>
      <c r="C25" s="551" t="s">
        <v>56</v>
      </c>
      <c r="D25" s="876">
        <v>15377966</v>
      </c>
      <c r="E25" s="499">
        <v>3777220</v>
      </c>
      <c r="F25" s="499">
        <v>12216488</v>
      </c>
      <c r="G25" s="500">
        <v>0</v>
      </c>
      <c r="H25" s="500">
        <v>0</v>
      </c>
      <c r="I25" s="534">
        <v>31371674</v>
      </c>
      <c r="J25" s="493"/>
      <c r="K25" s="514" t="s">
        <v>56</v>
      </c>
      <c r="L25" s="885">
        <v>12417843</v>
      </c>
      <c r="M25" s="508">
        <v>2609461</v>
      </c>
      <c r="N25" s="508">
        <v>1913248</v>
      </c>
      <c r="O25" s="509">
        <v>0</v>
      </c>
      <c r="P25" s="509">
        <v>0</v>
      </c>
      <c r="Q25" s="538">
        <v>16940552</v>
      </c>
      <c r="S25" s="529">
        <f t="shared" si="5"/>
        <v>-2960123</v>
      </c>
      <c r="T25" s="522">
        <f t="shared" si="0"/>
        <v>-1167759</v>
      </c>
      <c r="U25" s="522">
        <f t="shared" si="1"/>
        <v>-10303240</v>
      </c>
      <c r="V25" s="523">
        <f t="shared" si="2"/>
        <v>0</v>
      </c>
      <c r="W25" s="523">
        <f t="shared" si="3"/>
        <v>0</v>
      </c>
      <c r="X25" s="541">
        <f t="shared" si="4"/>
        <v>-14431122</v>
      </c>
      <c r="Y25" s="548">
        <f t="shared" si="6"/>
        <v>-0.46000484386010132</v>
      </c>
    </row>
    <row r="26" spans="1:25" x14ac:dyDescent="0.25">
      <c r="A26" s="512"/>
      <c r="B26" s="401"/>
      <c r="C26" s="551" t="s">
        <v>342</v>
      </c>
      <c r="D26" s="876">
        <v>10886029</v>
      </c>
      <c r="E26" s="499">
        <v>11595886</v>
      </c>
      <c r="F26" s="499">
        <v>43037649</v>
      </c>
      <c r="G26" s="499">
        <v>6249110</v>
      </c>
      <c r="H26" s="500">
        <v>0</v>
      </c>
      <c r="I26" s="534">
        <v>71768674</v>
      </c>
      <c r="J26" s="493"/>
      <c r="K26" s="514" t="s">
        <v>342</v>
      </c>
      <c r="L26" s="885">
        <v>9262496</v>
      </c>
      <c r="M26" s="508">
        <v>7722911</v>
      </c>
      <c r="N26" s="508">
        <v>13830177</v>
      </c>
      <c r="O26" s="508">
        <v>4877270</v>
      </c>
      <c r="P26" s="509">
        <v>0</v>
      </c>
      <c r="Q26" s="538">
        <v>35692854</v>
      </c>
      <c r="S26" s="529">
        <f t="shared" si="5"/>
        <v>-1623533</v>
      </c>
      <c r="T26" s="522">
        <f t="shared" si="0"/>
        <v>-3872975</v>
      </c>
      <c r="U26" s="522">
        <f t="shared" si="1"/>
        <v>-29207472</v>
      </c>
      <c r="V26" s="522">
        <f t="shared" si="2"/>
        <v>-1371840</v>
      </c>
      <c r="W26" s="523">
        <f t="shared" si="3"/>
        <v>0</v>
      </c>
      <c r="X26" s="541">
        <f t="shared" si="4"/>
        <v>-36075820</v>
      </c>
      <c r="Y26" s="548">
        <f t="shared" si="6"/>
        <v>-0.50266805821158134</v>
      </c>
    </row>
    <row r="27" spans="1:25" x14ac:dyDescent="0.25">
      <c r="A27" s="512"/>
      <c r="B27" s="401"/>
      <c r="C27" s="551" t="s">
        <v>295</v>
      </c>
      <c r="D27" s="879">
        <v>0</v>
      </c>
      <c r="E27" s="499">
        <v>88982</v>
      </c>
      <c r="F27" s="499">
        <v>52210</v>
      </c>
      <c r="G27" s="500">
        <v>0</v>
      </c>
      <c r="H27" s="500">
        <v>0</v>
      </c>
      <c r="I27" s="534">
        <v>141192</v>
      </c>
      <c r="J27" s="493"/>
      <c r="K27" s="513"/>
      <c r="L27" s="510"/>
      <c r="M27" s="511"/>
      <c r="N27" s="511"/>
      <c r="O27" s="511"/>
      <c r="P27" s="511"/>
      <c r="Q27" s="539"/>
      <c r="S27" s="530">
        <f t="shared" si="5"/>
        <v>0</v>
      </c>
      <c r="T27" s="522">
        <f t="shared" si="0"/>
        <v>-88982</v>
      </c>
      <c r="U27" s="522">
        <f t="shared" si="1"/>
        <v>-52210</v>
      </c>
      <c r="V27" s="523">
        <f t="shared" si="2"/>
        <v>0</v>
      </c>
      <c r="W27" s="523">
        <f t="shared" si="3"/>
        <v>0</v>
      </c>
      <c r="X27" s="541">
        <f t="shared" si="4"/>
        <v>-141192</v>
      </c>
      <c r="Y27" s="548">
        <f t="shared" si="6"/>
        <v>-1</v>
      </c>
    </row>
    <row r="28" spans="1:25" ht="16.5" thickBot="1" x14ac:dyDescent="0.3">
      <c r="A28" s="512"/>
      <c r="B28" s="365"/>
      <c r="C28" s="552" t="s">
        <v>343</v>
      </c>
      <c r="D28" s="880">
        <v>0</v>
      </c>
      <c r="E28" s="504">
        <v>1509950</v>
      </c>
      <c r="F28" s="504">
        <v>11935383</v>
      </c>
      <c r="G28" s="878">
        <v>0</v>
      </c>
      <c r="H28" s="878">
        <v>0</v>
      </c>
      <c r="I28" s="536">
        <v>13445333</v>
      </c>
      <c r="J28" s="493"/>
      <c r="K28" s="514" t="s">
        <v>343</v>
      </c>
      <c r="L28" s="891">
        <v>5104232</v>
      </c>
      <c r="M28" s="887">
        <v>1429179</v>
      </c>
      <c r="N28" s="887">
        <v>131987526</v>
      </c>
      <c r="O28" s="888">
        <v>0</v>
      </c>
      <c r="P28" s="888">
        <v>0</v>
      </c>
      <c r="Q28" s="889">
        <v>138520937</v>
      </c>
      <c r="S28" s="904">
        <f t="shared" si="5"/>
        <v>5104232</v>
      </c>
      <c r="T28" s="527">
        <f t="shared" si="0"/>
        <v>-80771</v>
      </c>
      <c r="U28" s="527">
        <f t="shared" si="1"/>
        <v>120052143</v>
      </c>
      <c r="V28" s="902">
        <f t="shared" si="2"/>
        <v>0</v>
      </c>
      <c r="W28" s="902">
        <f t="shared" si="3"/>
        <v>0</v>
      </c>
      <c r="X28" s="543">
        <f t="shared" si="4"/>
        <v>125075604</v>
      </c>
      <c r="Y28" s="903">
        <f t="shared" si="6"/>
        <v>9.30252928655616</v>
      </c>
    </row>
    <row r="29" spans="1:25" x14ac:dyDescent="0.25">
      <c r="A29" s="512"/>
      <c r="B29" s="401" t="s">
        <v>296</v>
      </c>
      <c r="C29" s="551" t="s">
        <v>226</v>
      </c>
      <c r="D29" s="873">
        <v>17756563</v>
      </c>
      <c r="E29" s="874">
        <v>17636089</v>
      </c>
      <c r="F29" s="874">
        <v>87314881</v>
      </c>
      <c r="G29" s="874">
        <v>17587470</v>
      </c>
      <c r="H29" s="875">
        <v>0</v>
      </c>
      <c r="I29" s="533">
        <v>140295003</v>
      </c>
      <c r="J29" s="493"/>
      <c r="K29" s="514" t="s">
        <v>385</v>
      </c>
      <c r="L29" s="890">
        <v>17520585</v>
      </c>
      <c r="M29" s="882">
        <v>17565908</v>
      </c>
      <c r="N29" s="882">
        <v>40481717</v>
      </c>
      <c r="O29" s="882">
        <v>19662567</v>
      </c>
      <c r="P29" s="882">
        <v>5080</v>
      </c>
      <c r="Q29" s="884">
        <v>95235857</v>
      </c>
      <c r="S29" s="898">
        <f t="shared" si="5"/>
        <v>-235978</v>
      </c>
      <c r="T29" s="899">
        <f t="shared" si="0"/>
        <v>-70181</v>
      </c>
      <c r="U29" s="899">
        <f t="shared" si="1"/>
        <v>-46833164</v>
      </c>
      <c r="V29" s="899">
        <f t="shared" si="2"/>
        <v>2075097</v>
      </c>
      <c r="W29" s="900">
        <f t="shared" si="3"/>
        <v>5080</v>
      </c>
      <c r="X29" s="901">
        <f t="shared" si="4"/>
        <v>-45059146</v>
      </c>
      <c r="Y29" s="544">
        <f t="shared" si="6"/>
        <v>-0.32117427589348996</v>
      </c>
    </row>
    <row r="30" spans="1:25" x14ac:dyDescent="0.25">
      <c r="A30" s="512"/>
      <c r="B30" s="364"/>
      <c r="C30" s="551" t="s">
        <v>224</v>
      </c>
      <c r="D30" s="876">
        <v>8247342</v>
      </c>
      <c r="E30" s="499">
        <v>11193518</v>
      </c>
      <c r="F30" s="499">
        <v>11255241</v>
      </c>
      <c r="G30" s="499">
        <v>20249740</v>
      </c>
      <c r="H30" s="500">
        <v>0</v>
      </c>
      <c r="I30" s="534">
        <v>50945841</v>
      </c>
      <c r="J30" s="493"/>
      <c r="K30" s="514" t="s">
        <v>344</v>
      </c>
      <c r="L30" s="885">
        <v>5235727</v>
      </c>
      <c r="M30" s="508">
        <v>10279699</v>
      </c>
      <c r="N30" s="508">
        <v>6801405</v>
      </c>
      <c r="O30" s="508">
        <v>10626079</v>
      </c>
      <c r="P30" s="509">
        <v>0</v>
      </c>
      <c r="Q30" s="538">
        <v>32942910</v>
      </c>
      <c r="S30" s="529">
        <f t="shared" si="5"/>
        <v>-3011615</v>
      </c>
      <c r="T30" s="522">
        <f t="shared" si="0"/>
        <v>-913819</v>
      </c>
      <c r="U30" s="522">
        <f t="shared" si="1"/>
        <v>-4453836</v>
      </c>
      <c r="V30" s="522">
        <f t="shared" si="2"/>
        <v>-9623661</v>
      </c>
      <c r="W30" s="523">
        <f t="shared" si="3"/>
        <v>0</v>
      </c>
      <c r="X30" s="541">
        <f t="shared" si="4"/>
        <v>-18002931</v>
      </c>
      <c r="Y30" s="548">
        <f t="shared" si="6"/>
        <v>-0.35337390936386742</v>
      </c>
    </row>
    <row r="31" spans="1:25" x14ac:dyDescent="0.25">
      <c r="A31" s="512"/>
      <c r="B31" s="401"/>
      <c r="C31" s="551" t="s">
        <v>366</v>
      </c>
      <c r="D31" s="876">
        <v>5081343</v>
      </c>
      <c r="E31" s="499">
        <v>3074582</v>
      </c>
      <c r="F31" s="499">
        <v>2091553</v>
      </c>
      <c r="G31" s="499">
        <v>7106520</v>
      </c>
      <c r="H31" s="499">
        <v>36000</v>
      </c>
      <c r="I31" s="534">
        <v>17389998</v>
      </c>
      <c r="J31" s="493"/>
      <c r="K31" s="513"/>
      <c r="L31" s="510"/>
      <c r="M31" s="511"/>
      <c r="N31" s="511"/>
      <c r="O31" s="511"/>
      <c r="P31" s="511"/>
      <c r="Q31" s="539"/>
      <c r="S31" s="529">
        <f t="shared" si="5"/>
        <v>-5081343</v>
      </c>
      <c r="T31" s="522">
        <f t="shared" si="0"/>
        <v>-3074582</v>
      </c>
      <c r="U31" s="522">
        <f t="shared" si="1"/>
        <v>-2091553</v>
      </c>
      <c r="V31" s="522">
        <f t="shared" si="2"/>
        <v>-7106520</v>
      </c>
      <c r="W31" s="522">
        <f t="shared" si="3"/>
        <v>-36000</v>
      </c>
      <c r="X31" s="541">
        <f t="shared" si="4"/>
        <v>-17389998</v>
      </c>
      <c r="Y31" s="548">
        <f t="shared" si="6"/>
        <v>-1</v>
      </c>
    </row>
    <row r="32" spans="1:25" x14ac:dyDescent="0.25">
      <c r="A32" s="512"/>
      <c r="B32" s="401"/>
      <c r="C32" s="551" t="s">
        <v>345</v>
      </c>
      <c r="D32" s="876">
        <v>78579600</v>
      </c>
      <c r="E32" s="499">
        <v>25461808</v>
      </c>
      <c r="F32" s="499">
        <v>20131605</v>
      </c>
      <c r="G32" s="499">
        <v>74774400</v>
      </c>
      <c r="H32" s="500">
        <v>0</v>
      </c>
      <c r="I32" s="534">
        <v>198947413</v>
      </c>
      <c r="J32" s="493"/>
      <c r="K32" s="514" t="s">
        <v>345</v>
      </c>
      <c r="L32" s="885">
        <v>79324074</v>
      </c>
      <c r="M32" s="508">
        <v>29600593</v>
      </c>
      <c r="N32" s="508">
        <v>18131906</v>
      </c>
      <c r="O32" s="508">
        <v>87886526</v>
      </c>
      <c r="P32" s="508">
        <v>4610</v>
      </c>
      <c r="Q32" s="538">
        <v>214947709</v>
      </c>
      <c r="S32" s="529">
        <f t="shared" si="5"/>
        <v>744474</v>
      </c>
      <c r="T32" s="522">
        <f t="shared" si="0"/>
        <v>4138785</v>
      </c>
      <c r="U32" s="522">
        <f t="shared" si="1"/>
        <v>-1999699</v>
      </c>
      <c r="V32" s="522">
        <f t="shared" si="2"/>
        <v>13112126</v>
      </c>
      <c r="W32" s="523">
        <f t="shared" si="3"/>
        <v>4610</v>
      </c>
      <c r="X32" s="541">
        <f t="shared" si="4"/>
        <v>16000296</v>
      </c>
      <c r="Y32" s="548">
        <f t="shared" si="6"/>
        <v>8.0424750232866812E-2</v>
      </c>
    </row>
    <row r="33" spans="1:25" x14ac:dyDescent="0.25">
      <c r="A33" s="512"/>
      <c r="B33" s="364"/>
      <c r="C33" s="551" t="s">
        <v>367</v>
      </c>
      <c r="D33" s="876">
        <v>3536471</v>
      </c>
      <c r="E33" s="499">
        <v>1789761</v>
      </c>
      <c r="F33" s="499">
        <v>5075313</v>
      </c>
      <c r="G33" s="499">
        <v>72850</v>
      </c>
      <c r="H33" s="500">
        <v>0</v>
      </c>
      <c r="I33" s="534">
        <v>10474395</v>
      </c>
      <c r="J33" s="493"/>
      <c r="K33" s="514" t="s">
        <v>346</v>
      </c>
      <c r="L33" s="885">
        <v>1506036</v>
      </c>
      <c r="M33" s="508">
        <v>2098599</v>
      </c>
      <c r="N33" s="508">
        <v>968700</v>
      </c>
      <c r="O33" s="509">
        <v>0</v>
      </c>
      <c r="P33" s="509">
        <v>0</v>
      </c>
      <c r="Q33" s="538">
        <v>4573335</v>
      </c>
      <c r="S33" s="529">
        <f t="shared" si="5"/>
        <v>-2030435</v>
      </c>
      <c r="T33" s="522">
        <f t="shared" si="0"/>
        <v>308838</v>
      </c>
      <c r="U33" s="522">
        <f t="shared" si="1"/>
        <v>-4106613</v>
      </c>
      <c r="V33" s="522">
        <f t="shared" si="2"/>
        <v>-72850</v>
      </c>
      <c r="W33" s="523">
        <f t="shared" si="3"/>
        <v>0</v>
      </c>
      <c r="X33" s="541">
        <f t="shared" si="4"/>
        <v>-5901060</v>
      </c>
      <c r="Y33" s="548">
        <f t="shared" si="6"/>
        <v>-0.56337955557337682</v>
      </c>
    </row>
    <row r="34" spans="1:25" x14ac:dyDescent="0.25">
      <c r="A34" s="512"/>
      <c r="B34" s="364"/>
      <c r="C34" s="551" t="s">
        <v>72</v>
      </c>
      <c r="D34" s="876">
        <v>1461659</v>
      </c>
      <c r="E34" s="499">
        <v>766526</v>
      </c>
      <c r="F34" s="499">
        <v>244707</v>
      </c>
      <c r="G34" s="500">
        <v>0</v>
      </c>
      <c r="H34" s="500">
        <v>0</v>
      </c>
      <c r="I34" s="534">
        <v>2472892</v>
      </c>
      <c r="J34" s="493"/>
      <c r="K34" s="514" t="s">
        <v>299</v>
      </c>
      <c r="L34" s="885">
        <v>845413</v>
      </c>
      <c r="M34" s="508">
        <v>619817</v>
      </c>
      <c r="N34" s="509">
        <v>0</v>
      </c>
      <c r="O34" s="509">
        <v>0</v>
      </c>
      <c r="P34" s="509">
        <v>0</v>
      </c>
      <c r="Q34" s="538">
        <v>1465230</v>
      </c>
      <c r="S34" s="529">
        <f t="shared" si="5"/>
        <v>-616246</v>
      </c>
      <c r="T34" s="522">
        <f t="shared" si="0"/>
        <v>-146709</v>
      </c>
      <c r="U34" s="522">
        <f t="shared" si="1"/>
        <v>-244707</v>
      </c>
      <c r="V34" s="523">
        <f t="shared" si="2"/>
        <v>0</v>
      </c>
      <c r="W34" s="523">
        <f t="shared" si="3"/>
        <v>0</v>
      </c>
      <c r="X34" s="541">
        <f t="shared" si="4"/>
        <v>-1007662</v>
      </c>
      <c r="Y34" s="548">
        <f t="shared" si="6"/>
        <v>-0.40748322207358834</v>
      </c>
    </row>
    <row r="35" spans="1:25" ht="16.5" thickBot="1" x14ac:dyDescent="0.3">
      <c r="A35" s="512"/>
      <c r="B35" s="365"/>
      <c r="C35" s="552" t="s">
        <v>135</v>
      </c>
      <c r="D35" s="880">
        <v>0</v>
      </c>
      <c r="E35" s="504">
        <v>136850</v>
      </c>
      <c r="F35" s="504">
        <v>5187450</v>
      </c>
      <c r="G35" s="878">
        <v>0</v>
      </c>
      <c r="H35" s="878">
        <v>0</v>
      </c>
      <c r="I35" s="536">
        <v>5324300</v>
      </c>
      <c r="J35" s="493"/>
      <c r="K35" s="514" t="s">
        <v>135</v>
      </c>
      <c r="L35" s="892">
        <v>0</v>
      </c>
      <c r="M35" s="887">
        <v>136850</v>
      </c>
      <c r="N35" s="887">
        <v>5187450</v>
      </c>
      <c r="O35" s="888">
        <v>0</v>
      </c>
      <c r="P35" s="888">
        <v>0</v>
      </c>
      <c r="Q35" s="889">
        <v>5324300</v>
      </c>
      <c r="S35" s="904">
        <f t="shared" si="5"/>
        <v>0</v>
      </c>
      <c r="T35" s="527">
        <f t="shared" si="0"/>
        <v>0</v>
      </c>
      <c r="U35" s="527">
        <f t="shared" si="1"/>
        <v>0</v>
      </c>
      <c r="V35" s="902">
        <f t="shared" si="2"/>
        <v>0</v>
      </c>
      <c r="W35" s="902">
        <f t="shared" si="3"/>
        <v>0</v>
      </c>
      <c r="X35" s="543">
        <f t="shared" si="4"/>
        <v>0</v>
      </c>
      <c r="Y35" s="903">
        <f t="shared" si="6"/>
        <v>0</v>
      </c>
    </row>
    <row r="36" spans="1:25" x14ac:dyDescent="0.25">
      <c r="A36" s="512"/>
      <c r="B36" s="401" t="s">
        <v>73</v>
      </c>
      <c r="C36" s="551" t="s">
        <v>306</v>
      </c>
      <c r="D36" s="873">
        <v>18181272</v>
      </c>
      <c r="E36" s="874">
        <v>255156069</v>
      </c>
      <c r="F36" s="874">
        <v>97528096</v>
      </c>
      <c r="G36" s="874">
        <v>2291400</v>
      </c>
      <c r="H36" s="874">
        <v>55195270</v>
      </c>
      <c r="I36" s="533">
        <v>428352107</v>
      </c>
      <c r="J36" s="493"/>
      <c r="K36" s="514" t="s">
        <v>306</v>
      </c>
      <c r="L36" s="890">
        <v>32686421</v>
      </c>
      <c r="M36" s="882">
        <v>538952577</v>
      </c>
      <c r="N36" s="882">
        <v>162029617</v>
      </c>
      <c r="O36" s="883">
        <v>0</v>
      </c>
      <c r="P36" s="882">
        <v>121516022</v>
      </c>
      <c r="Q36" s="884">
        <v>855184637</v>
      </c>
      <c r="S36" s="898">
        <f t="shared" si="5"/>
        <v>14505149</v>
      </c>
      <c r="T36" s="899">
        <f t="shared" si="0"/>
        <v>283796508</v>
      </c>
      <c r="U36" s="899">
        <f t="shared" si="1"/>
        <v>64501521</v>
      </c>
      <c r="V36" s="899">
        <f t="shared" si="2"/>
        <v>-2291400</v>
      </c>
      <c r="W36" s="899">
        <f t="shared" si="3"/>
        <v>66320752</v>
      </c>
      <c r="X36" s="901">
        <f t="shared" si="4"/>
        <v>426832530</v>
      </c>
      <c r="Y36" s="544">
        <f t="shared" si="6"/>
        <v>0.99645250490153414</v>
      </c>
    </row>
    <row r="37" spans="1:25" x14ac:dyDescent="0.25">
      <c r="A37" s="512"/>
      <c r="B37" s="364"/>
      <c r="C37" s="551" t="s">
        <v>214</v>
      </c>
      <c r="D37" s="876">
        <v>50634117</v>
      </c>
      <c r="E37" s="499">
        <v>64278111</v>
      </c>
      <c r="F37" s="499">
        <v>22639321</v>
      </c>
      <c r="G37" s="500">
        <v>0</v>
      </c>
      <c r="H37" s="500">
        <v>0</v>
      </c>
      <c r="I37" s="534">
        <v>137551549</v>
      </c>
      <c r="J37" s="493"/>
      <c r="K37" s="514" t="s">
        <v>301</v>
      </c>
      <c r="L37" s="885">
        <v>92906804</v>
      </c>
      <c r="M37" s="508">
        <v>64482984</v>
      </c>
      <c r="N37" s="508">
        <v>25361117</v>
      </c>
      <c r="O37" s="509">
        <v>0</v>
      </c>
      <c r="P37" s="508">
        <v>346600</v>
      </c>
      <c r="Q37" s="538">
        <v>183097505</v>
      </c>
      <c r="S37" s="529">
        <f t="shared" si="5"/>
        <v>42272687</v>
      </c>
      <c r="T37" s="522">
        <f t="shared" si="0"/>
        <v>204873</v>
      </c>
      <c r="U37" s="522">
        <f t="shared" si="1"/>
        <v>2721796</v>
      </c>
      <c r="V37" s="523">
        <f t="shared" si="2"/>
        <v>0</v>
      </c>
      <c r="W37" s="523">
        <f t="shared" si="3"/>
        <v>346600</v>
      </c>
      <c r="X37" s="541">
        <f t="shared" si="4"/>
        <v>45545956</v>
      </c>
      <c r="Y37" s="548">
        <f t="shared" si="6"/>
        <v>0.33111917918132644</v>
      </c>
    </row>
    <row r="38" spans="1:25" x14ac:dyDescent="0.25">
      <c r="A38" s="512"/>
      <c r="B38" s="364"/>
      <c r="C38" s="551" t="s">
        <v>368</v>
      </c>
      <c r="D38" s="876">
        <v>12215480</v>
      </c>
      <c r="E38" s="499">
        <v>5268077</v>
      </c>
      <c r="F38" s="499">
        <v>1972271</v>
      </c>
      <c r="G38" s="500">
        <v>0</v>
      </c>
      <c r="H38" s="500">
        <v>0</v>
      </c>
      <c r="I38" s="534">
        <v>19455828</v>
      </c>
      <c r="J38" s="493"/>
      <c r="K38" s="514" t="s">
        <v>387</v>
      </c>
      <c r="L38" s="885">
        <v>7970538</v>
      </c>
      <c r="M38" s="508">
        <v>2970945</v>
      </c>
      <c r="N38" s="508">
        <v>528880</v>
      </c>
      <c r="O38" s="509">
        <v>0</v>
      </c>
      <c r="P38" s="508">
        <v>20000</v>
      </c>
      <c r="Q38" s="538">
        <v>11490363</v>
      </c>
      <c r="S38" s="529">
        <f t="shared" si="5"/>
        <v>-4244942</v>
      </c>
      <c r="T38" s="522">
        <f t="shared" si="0"/>
        <v>-2297132</v>
      </c>
      <c r="U38" s="522">
        <f t="shared" si="1"/>
        <v>-1443391</v>
      </c>
      <c r="V38" s="523">
        <f t="shared" si="2"/>
        <v>0</v>
      </c>
      <c r="W38" s="523">
        <f t="shared" si="3"/>
        <v>20000</v>
      </c>
      <c r="X38" s="541">
        <f t="shared" si="4"/>
        <v>-7965465</v>
      </c>
      <c r="Y38" s="548">
        <f t="shared" si="6"/>
        <v>-0.40941279908518929</v>
      </c>
    </row>
    <row r="39" spans="1:25" x14ac:dyDescent="0.25">
      <c r="A39" s="512"/>
      <c r="B39" s="364"/>
      <c r="C39" s="551" t="s">
        <v>369</v>
      </c>
      <c r="D39" s="876">
        <v>4546927</v>
      </c>
      <c r="E39" s="499">
        <v>5303658</v>
      </c>
      <c r="F39" s="499">
        <v>1515000</v>
      </c>
      <c r="G39" s="500">
        <v>0</v>
      </c>
      <c r="H39" s="500">
        <v>0</v>
      </c>
      <c r="I39" s="534">
        <v>11365585</v>
      </c>
      <c r="J39" s="493"/>
      <c r="K39" s="513"/>
      <c r="L39" s="510"/>
      <c r="M39" s="511"/>
      <c r="N39" s="511"/>
      <c r="O39" s="511"/>
      <c r="P39" s="511"/>
      <c r="Q39" s="539"/>
      <c r="S39" s="529">
        <f t="shared" si="5"/>
        <v>-4546927</v>
      </c>
      <c r="T39" s="522">
        <f t="shared" si="0"/>
        <v>-5303658</v>
      </c>
      <c r="U39" s="522">
        <f t="shared" si="1"/>
        <v>-1515000</v>
      </c>
      <c r="V39" s="523">
        <f t="shared" si="2"/>
        <v>0</v>
      </c>
      <c r="W39" s="523">
        <f t="shared" si="3"/>
        <v>0</v>
      </c>
      <c r="X39" s="541">
        <f t="shared" si="4"/>
        <v>-11365585</v>
      </c>
      <c r="Y39" s="548">
        <f t="shared" si="6"/>
        <v>-1</v>
      </c>
    </row>
    <row r="40" spans="1:25" x14ac:dyDescent="0.25">
      <c r="A40" s="512"/>
      <c r="B40" s="364"/>
      <c r="C40" s="551" t="s">
        <v>347</v>
      </c>
      <c r="D40" s="876">
        <v>2750611</v>
      </c>
      <c r="E40" s="499">
        <v>5581006</v>
      </c>
      <c r="F40" s="499">
        <v>6863709</v>
      </c>
      <c r="G40" s="500">
        <v>0</v>
      </c>
      <c r="H40" s="500">
        <v>0</v>
      </c>
      <c r="I40" s="534">
        <v>15195326</v>
      </c>
      <c r="J40" s="493"/>
      <c r="K40" s="514" t="s">
        <v>347</v>
      </c>
      <c r="L40" s="885">
        <v>2152165</v>
      </c>
      <c r="M40" s="508">
        <v>3977575</v>
      </c>
      <c r="N40" s="508">
        <v>11395907</v>
      </c>
      <c r="O40" s="509">
        <v>0</v>
      </c>
      <c r="P40" s="509">
        <v>0</v>
      </c>
      <c r="Q40" s="538">
        <v>17525647</v>
      </c>
      <c r="S40" s="529">
        <f t="shared" si="5"/>
        <v>-598446</v>
      </c>
      <c r="T40" s="522">
        <f t="shared" si="0"/>
        <v>-1603431</v>
      </c>
      <c r="U40" s="522">
        <f t="shared" si="1"/>
        <v>4532198</v>
      </c>
      <c r="V40" s="523">
        <f t="shared" si="2"/>
        <v>0</v>
      </c>
      <c r="W40" s="523">
        <f t="shared" si="3"/>
        <v>0</v>
      </c>
      <c r="X40" s="541">
        <f t="shared" si="4"/>
        <v>2330321</v>
      </c>
      <c r="Y40" s="548">
        <f t="shared" si="6"/>
        <v>0.15335774961326923</v>
      </c>
    </row>
    <row r="41" spans="1:25" x14ac:dyDescent="0.25">
      <c r="A41" s="512"/>
      <c r="B41" s="364"/>
      <c r="C41" s="551" t="s">
        <v>302</v>
      </c>
      <c r="D41" s="876">
        <v>27455204</v>
      </c>
      <c r="E41" s="499">
        <v>47012918</v>
      </c>
      <c r="F41" s="499">
        <v>26365800</v>
      </c>
      <c r="G41" s="500">
        <v>0</v>
      </c>
      <c r="H41" s="500">
        <v>0</v>
      </c>
      <c r="I41" s="534">
        <v>100833922</v>
      </c>
      <c r="J41" s="493"/>
      <c r="K41" s="514" t="s">
        <v>302</v>
      </c>
      <c r="L41" s="885">
        <v>50883727</v>
      </c>
      <c r="M41" s="508">
        <v>57528578</v>
      </c>
      <c r="N41" s="508">
        <v>18530294</v>
      </c>
      <c r="O41" s="509">
        <v>0</v>
      </c>
      <c r="P41" s="509">
        <v>0</v>
      </c>
      <c r="Q41" s="538">
        <v>126942599</v>
      </c>
      <c r="S41" s="529">
        <f t="shared" si="5"/>
        <v>23428523</v>
      </c>
      <c r="T41" s="522">
        <f t="shared" si="0"/>
        <v>10515660</v>
      </c>
      <c r="U41" s="522">
        <f t="shared" si="1"/>
        <v>-7835506</v>
      </c>
      <c r="V41" s="523">
        <f t="shared" si="2"/>
        <v>0</v>
      </c>
      <c r="W41" s="523">
        <f t="shared" si="3"/>
        <v>0</v>
      </c>
      <c r="X41" s="541">
        <f t="shared" si="4"/>
        <v>26108677</v>
      </c>
      <c r="Y41" s="548">
        <f t="shared" si="6"/>
        <v>0.25892751647605255</v>
      </c>
    </row>
    <row r="42" spans="1:25" x14ac:dyDescent="0.25">
      <c r="A42" s="512"/>
      <c r="B42" s="364"/>
      <c r="C42" s="551" t="s">
        <v>82</v>
      </c>
      <c r="D42" s="876">
        <v>1497719</v>
      </c>
      <c r="E42" s="499">
        <v>1059569</v>
      </c>
      <c r="F42" s="499">
        <v>210833</v>
      </c>
      <c r="G42" s="500">
        <v>0</v>
      </c>
      <c r="H42" s="500">
        <v>0</v>
      </c>
      <c r="I42" s="534">
        <v>2768121</v>
      </c>
      <c r="J42" s="493"/>
      <c r="K42" s="514" t="s">
        <v>307</v>
      </c>
      <c r="L42" s="885">
        <v>1219534</v>
      </c>
      <c r="M42" s="508">
        <v>772970</v>
      </c>
      <c r="N42" s="508">
        <v>210833</v>
      </c>
      <c r="O42" s="509">
        <v>0</v>
      </c>
      <c r="P42" s="509">
        <v>0</v>
      </c>
      <c r="Q42" s="538">
        <v>2203337</v>
      </c>
      <c r="S42" s="529">
        <f t="shared" si="5"/>
        <v>-278185</v>
      </c>
      <c r="T42" s="522">
        <f t="shared" si="0"/>
        <v>-286599</v>
      </c>
      <c r="U42" s="522">
        <f t="shared" si="1"/>
        <v>0</v>
      </c>
      <c r="V42" s="523">
        <f t="shared" si="2"/>
        <v>0</v>
      </c>
      <c r="W42" s="523">
        <f t="shared" si="3"/>
        <v>0</v>
      </c>
      <c r="X42" s="541">
        <f t="shared" si="4"/>
        <v>-564784</v>
      </c>
      <c r="Y42" s="548">
        <f t="shared" si="6"/>
        <v>-0.20403154341880286</v>
      </c>
    </row>
    <row r="43" spans="1:25" x14ac:dyDescent="0.25">
      <c r="A43" s="512"/>
      <c r="B43" s="364"/>
      <c r="C43" s="551" t="s">
        <v>83</v>
      </c>
      <c r="D43" s="876">
        <v>2034462</v>
      </c>
      <c r="E43" s="499">
        <v>1342840</v>
      </c>
      <c r="F43" s="499">
        <v>256642</v>
      </c>
      <c r="G43" s="500">
        <v>0</v>
      </c>
      <c r="H43" s="500">
        <v>0</v>
      </c>
      <c r="I43" s="534">
        <v>3633944</v>
      </c>
      <c r="J43" s="493"/>
      <c r="K43" s="514" t="s">
        <v>309</v>
      </c>
      <c r="L43" s="885">
        <v>1534366</v>
      </c>
      <c r="M43" s="508">
        <v>743900</v>
      </c>
      <c r="N43" s="508">
        <v>241944</v>
      </c>
      <c r="O43" s="509">
        <v>0</v>
      </c>
      <c r="P43" s="509">
        <v>0</v>
      </c>
      <c r="Q43" s="538">
        <v>2520210</v>
      </c>
      <c r="S43" s="529">
        <f t="shared" si="5"/>
        <v>-500096</v>
      </c>
      <c r="T43" s="522">
        <f t="shared" si="0"/>
        <v>-598940</v>
      </c>
      <c r="U43" s="522">
        <f t="shared" si="1"/>
        <v>-14698</v>
      </c>
      <c r="V43" s="523">
        <f t="shared" si="2"/>
        <v>0</v>
      </c>
      <c r="W43" s="523">
        <f t="shared" si="3"/>
        <v>0</v>
      </c>
      <c r="X43" s="541">
        <f t="shared" si="4"/>
        <v>-1113734</v>
      </c>
      <c r="Y43" s="548">
        <f t="shared" si="6"/>
        <v>-0.30648078231255077</v>
      </c>
    </row>
    <row r="44" spans="1:25" x14ac:dyDescent="0.25">
      <c r="A44" s="512"/>
      <c r="B44" s="364"/>
      <c r="C44" s="551" t="s">
        <v>84</v>
      </c>
      <c r="D44" s="876">
        <v>1702925</v>
      </c>
      <c r="E44" s="499">
        <v>954595</v>
      </c>
      <c r="F44" s="499">
        <v>86188</v>
      </c>
      <c r="G44" s="499">
        <v>1157168</v>
      </c>
      <c r="H44" s="500">
        <v>0</v>
      </c>
      <c r="I44" s="534">
        <v>3900876</v>
      </c>
      <c r="J44" s="493"/>
      <c r="K44" s="514" t="s">
        <v>308</v>
      </c>
      <c r="L44" s="885">
        <v>1205977</v>
      </c>
      <c r="M44" s="508">
        <v>1319951</v>
      </c>
      <c r="N44" s="508">
        <v>30000</v>
      </c>
      <c r="O44" s="508">
        <v>976152</v>
      </c>
      <c r="P44" s="509">
        <v>0</v>
      </c>
      <c r="Q44" s="538">
        <v>3532080</v>
      </c>
      <c r="S44" s="529">
        <f t="shared" si="5"/>
        <v>-496948</v>
      </c>
      <c r="T44" s="522">
        <f t="shared" si="0"/>
        <v>365356</v>
      </c>
      <c r="U44" s="522">
        <f t="shared" si="1"/>
        <v>-56188</v>
      </c>
      <c r="V44" s="522">
        <f t="shared" si="2"/>
        <v>-181016</v>
      </c>
      <c r="W44" s="523">
        <f t="shared" si="3"/>
        <v>0</v>
      </c>
      <c r="X44" s="541">
        <f t="shared" si="4"/>
        <v>-368796</v>
      </c>
      <c r="Y44" s="548">
        <f t="shared" si="6"/>
        <v>-9.4541841371015123E-2</v>
      </c>
    </row>
    <row r="45" spans="1:25" x14ac:dyDescent="0.25">
      <c r="A45" s="512"/>
      <c r="B45" s="364"/>
      <c r="C45" s="551" t="s">
        <v>85</v>
      </c>
      <c r="D45" s="876">
        <v>1304069</v>
      </c>
      <c r="E45" s="499">
        <v>972642</v>
      </c>
      <c r="F45" s="499">
        <v>95371</v>
      </c>
      <c r="G45" s="500">
        <v>0</v>
      </c>
      <c r="H45" s="500">
        <v>0</v>
      </c>
      <c r="I45" s="534">
        <v>2372082</v>
      </c>
      <c r="J45" s="493"/>
      <c r="K45" s="514" t="s">
        <v>310</v>
      </c>
      <c r="L45" s="885">
        <v>1116640</v>
      </c>
      <c r="M45" s="508">
        <v>958079</v>
      </c>
      <c r="N45" s="508">
        <v>91430</v>
      </c>
      <c r="O45" s="509">
        <v>0</v>
      </c>
      <c r="P45" s="509">
        <v>0</v>
      </c>
      <c r="Q45" s="538">
        <v>2166149</v>
      </c>
      <c r="S45" s="529">
        <f t="shared" si="5"/>
        <v>-187429</v>
      </c>
      <c r="T45" s="522">
        <f t="shared" si="0"/>
        <v>-14563</v>
      </c>
      <c r="U45" s="522">
        <f t="shared" si="1"/>
        <v>-3941</v>
      </c>
      <c r="V45" s="523">
        <f t="shared" si="2"/>
        <v>0</v>
      </c>
      <c r="W45" s="523">
        <f t="shared" si="3"/>
        <v>0</v>
      </c>
      <c r="X45" s="541">
        <f t="shared" si="4"/>
        <v>-205933</v>
      </c>
      <c r="Y45" s="548">
        <f t="shared" si="6"/>
        <v>-8.681529559264814E-2</v>
      </c>
    </row>
    <row r="46" spans="1:25" x14ac:dyDescent="0.25">
      <c r="A46" s="512"/>
      <c r="B46" s="364"/>
      <c r="C46" s="551" t="s">
        <v>86</v>
      </c>
      <c r="D46" s="876">
        <v>63229855</v>
      </c>
      <c r="E46" s="499">
        <v>28313994</v>
      </c>
      <c r="F46" s="499">
        <v>32081437</v>
      </c>
      <c r="G46" s="499">
        <v>220603281</v>
      </c>
      <c r="H46" s="499">
        <v>100000</v>
      </c>
      <c r="I46" s="534">
        <v>344328567</v>
      </c>
      <c r="J46" s="493"/>
      <c r="K46" s="514" t="s">
        <v>86</v>
      </c>
      <c r="L46" s="885">
        <v>73509069</v>
      </c>
      <c r="M46" s="508">
        <v>28465416</v>
      </c>
      <c r="N46" s="508">
        <v>37470680</v>
      </c>
      <c r="O46" s="508">
        <v>16024288</v>
      </c>
      <c r="P46" s="508">
        <v>6120390</v>
      </c>
      <c r="Q46" s="538">
        <v>161589843</v>
      </c>
      <c r="S46" s="529">
        <f t="shared" si="5"/>
        <v>10279214</v>
      </c>
      <c r="T46" s="522">
        <f t="shared" si="0"/>
        <v>151422</v>
      </c>
      <c r="U46" s="522">
        <f t="shared" si="1"/>
        <v>5389243</v>
      </c>
      <c r="V46" s="522">
        <f t="shared" si="2"/>
        <v>-204578993</v>
      </c>
      <c r="W46" s="522">
        <f t="shared" si="3"/>
        <v>6020390</v>
      </c>
      <c r="X46" s="541">
        <f t="shared" si="4"/>
        <v>-182738724</v>
      </c>
      <c r="Y46" s="548">
        <f t="shared" si="6"/>
        <v>-0.53071032006473051</v>
      </c>
    </row>
    <row r="47" spans="1:25" x14ac:dyDescent="0.25">
      <c r="A47" s="512"/>
      <c r="B47" s="364"/>
      <c r="C47" s="551" t="s">
        <v>305</v>
      </c>
      <c r="D47" s="879">
        <v>0</v>
      </c>
      <c r="E47" s="499">
        <v>157417</v>
      </c>
      <c r="F47" s="500">
        <v>0</v>
      </c>
      <c r="G47" s="500">
        <v>0</v>
      </c>
      <c r="H47" s="500">
        <v>0</v>
      </c>
      <c r="I47" s="534">
        <v>157417</v>
      </c>
      <c r="J47" s="493"/>
      <c r="K47" s="513"/>
      <c r="L47" s="510"/>
      <c r="M47" s="511"/>
      <c r="N47" s="511"/>
      <c r="O47" s="511"/>
      <c r="P47" s="511"/>
      <c r="Q47" s="539"/>
      <c r="S47" s="530">
        <f t="shared" si="5"/>
        <v>0</v>
      </c>
      <c r="T47" s="522">
        <f t="shared" si="0"/>
        <v>-157417</v>
      </c>
      <c r="U47" s="523">
        <f t="shared" si="1"/>
        <v>0</v>
      </c>
      <c r="V47" s="523">
        <f t="shared" si="2"/>
        <v>0</v>
      </c>
      <c r="W47" s="523">
        <f t="shared" si="3"/>
        <v>0</v>
      </c>
      <c r="X47" s="541">
        <f t="shared" si="4"/>
        <v>-157417</v>
      </c>
      <c r="Y47" s="548">
        <f t="shared" si="6"/>
        <v>-1</v>
      </c>
    </row>
    <row r="48" spans="1:25" ht="16.5" thickBot="1" x14ac:dyDescent="0.3">
      <c r="A48" s="512"/>
      <c r="B48" s="365"/>
      <c r="C48" s="552" t="s">
        <v>300</v>
      </c>
      <c r="D48" s="877">
        <v>1581560</v>
      </c>
      <c r="E48" s="504">
        <v>2270680</v>
      </c>
      <c r="F48" s="504">
        <v>852005</v>
      </c>
      <c r="G48" s="878">
        <v>0</v>
      </c>
      <c r="H48" s="878">
        <v>0</v>
      </c>
      <c r="I48" s="536">
        <v>4704245</v>
      </c>
      <c r="J48" s="493"/>
      <c r="K48" s="514" t="s">
        <v>300</v>
      </c>
      <c r="L48" s="885">
        <v>9277471</v>
      </c>
      <c r="M48" s="508">
        <v>6015575</v>
      </c>
      <c r="N48" s="508">
        <v>8947251</v>
      </c>
      <c r="O48" s="509">
        <v>0</v>
      </c>
      <c r="P48" s="508">
        <v>70000</v>
      </c>
      <c r="Q48" s="538">
        <v>24310297</v>
      </c>
      <c r="S48" s="532">
        <f t="shared" si="5"/>
        <v>7695911</v>
      </c>
      <c r="T48" s="527">
        <f t="shared" si="0"/>
        <v>3744895</v>
      </c>
      <c r="U48" s="527">
        <f t="shared" si="1"/>
        <v>8095246</v>
      </c>
      <c r="V48" s="902">
        <f t="shared" si="2"/>
        <v>0</v>
      </c>
      <c r="W48" s="902">
        <f t="shared" si="3"/>
        <v>70000</v>
      </c>
      <c r="X48" s="543">
        <f t="shared" si="4"/>
        <v>19606052</v>
      </c>
      <c r="Y48" s="903">
        <f t="shared" si="6"/>
        <v>4.1677361617007618</v>
      </c>
    </row>
    <row r="49" spans="1:25" x14ac:dyDescent="0.25">
      <c r="A49" s="512"/>
      <c r="B49" s="401" t="s">
        <v>87</v>
      </c>
      <c r="C49" s="551" t="s">
        <v>88</v>
      </c>
      <c r="D49" s="873">
        <v>52418801</v>
      </c>
      <c r="E49" s="874">
        <v>4037979</v>
      </c>
      <c r="F49" s="874">
        <v>28984728</v>
      </c>
      <c r="G49" s="875">
        <v>0</v>
      </c>
      <c r="H49" s="875">
        <v>0</v>
      </c>
      <c r="I49" s="533">
        <v>85441508</v>
      </c>
      <c r="J49" s="493"/>
      <c r="K49" s="514" t="s">
        <v>88</v>
      </c>
      <c r="L49" s="890">
        <v>52155946</v>
      </c>
      <c r="M49" s="882">
        <v>2862000</v>
      </c>
      <c r="N49" s="882">
        <v>5836585</v>
      </c>
      <c r="O49" s="883">
        <v>0</v>
      </c>
      <c r="P49" s="883">
        <v>0</v>
      </c>
      <c r="Q49" s="884">
        <v>60854531</v>
      </c>
      <c r="S49" s="898">
        <f t="shared" si="5"/>
        <v>-262855</v>
      </c>
      <c r="T49" s="899">
        <f t="shared" si="0"/>
        <v>-1175979</v>
      </c>
      <c r="U49" s="899">
        <f t="shared" si="1"/>
        <v>-23148143</v>
      </c>
      <c r="V49" s="900">
        <f t="shared" si="2"/>
        <v>0</v>
      </c>
      <c r="W49" s="900">
        <f t="shared" si="3"/>
        <v>0</v>
      </c>
      <c r="X49" s="901">
        <f t="shared" si="4"/>
        <v>-24586977</v>
      </c>
      <c r="Y49" s="544">
        <f t="shared" si="6"/>
        <v>-0.28776384658379389</v>
      </c>
    </row>
    <row r="50" spans="1:25" x14ac:dyDescent="0.25">
      <c r="A50" s="512"/>
      <c r="B50" s="364"/>
      <c r="C50" s="551" t="s">
        <v>207</v>
      </c>
      <c r="D50" s="876">
        <v>25827818</v>
      </c>
      <c r="E50" s="499">
        <v>1977816</v>
      </c>
      <c r="F50" s="499">
        <v>617450</v>
      </c>
      <c r="G50" s="499">
        <v>17923150</v>
      </c>
      <c r="H50" s="500">
        <v>0</v>
      </c>
      <c r="I50" s="534">
        <v>46346234</v>
      </c>
      <c r="J50" s="493"/>
      <c r="K50" s="514" t="s">
        <v>314</v>
      </c>
      <c r="L50" s="885">
        <v>18896654</v>
      </c>
      <c r="M50" s="508">
        <v>762376</v>
      </c>
      <c r="N50" s="508">
        <v>3600678</v>
      </c>
      <c r="O50" s="508">
        <v>20301664</v>
      </c>
      <c r="P50" s="509">
        <v>0</v>
      </c>
      <c r="Q50" s="538">
        <v>43561372</v>
      </c>
      <c r="S50" s="529">
        <f t="shared" si="5"/>
        <v>-6931164</v>
      </c>
      <c r="T50" s="522">
        <f t="shared" si="0"/>
        <v>-1215440</v>
      </c>
      <c r="U50" s="522">
        <f t="shared" si="1"/>
        <v>2983228</v>
      </c>
      <c r="V50" s="522">
        <f t="shared" si="2"/>
        <v>2378514</v>
      </c>
      <c r="W50" s="523">
        <f t="shared" si="3"/>
        <v>0</v>
      </c>
      <c r="X50" s="541">
        <f t="shared" si="4"/>
        <v>-2784862</v>
      </c>
      <c r="Y50" s="548">
        <f t="shared" si="6"/>
        <v>-6.0088204793511381E-2</v>
      </c>
    </row>
    <row r="51" spans="1:25" x14ac:dyDescent="0.25">
      <c r="A51" s="512"/>
      <c r="B51" s="364"/>
      <c r="C51" s="551" t="s">
        <v>90</v>
      </c>
      <c r="D51" s="876">
        <v>546249</v>
      </c>
      <c r="E51" s="499">
        <v>1109395</v>
      </c>
      <c r="F51" s="499">
        <v>828200</v>
      </c>
      <c r="G51" s="500">
        <v>0</v>
      </c>
      <c r="H51" s="500">
        <v>0</v>
      </c>
      <c r="I51" s="534">
        <v>2483844</v>
      </c>
      <c r="J51" s="493"/>
      <c r="K51" s="514" t="s">
        <v>316</v>
      </c>
      <c r="L51" s="885">
        <v>1000121</v>
      </c>
      <c r="M51" s="508">
        <v>1914071</v>
      </c>
      <c r="N51" s="508">
        <v>1430120</v>
      </c>
      <c r="O51" s="509">
        <v>0</v>
      </c>
      <c r="P51" s="509">
        <v>0</v>
      </c>
      <c r="Q51" s="538">
        <v>4344312</v>
      </c>
      <c r="S51" s="529">
        <f t="shared" si="5"/>
        <v>453872</v>
      </c>
      <c r="T51" s="522">
        <f t="shared" si="0"/>
        <v>804676</v>
      </c>
      <c r="U51" s="522">
        <f t="shared" si="1"/>
        <v>601920</v>
      </c>
      <c r="V51" s="523">
        <f t="shared" si="2"/>
        <v>0</v>
      </c>
      <c r="W51" s="523">
        <f t="shared" si="3"/>
        <v>0</v>
      </c>
      <c r="X51" s="541">
        <f t="shared" si="4"/>
        <v>1860468</v>
      </c>
      <c r="Y51" s="548">
        <f t="shared" si="6"/>
        <v>0.74902771671650881</v>
      </c>
    </row>
    <row r="52" spans="1:25" x14ac:dyDescent="0.25">
      <c r="A52" s="512"/>
      <c r="B52" s="364"/>
      <c r="C52" s="551" t="s">
        <v>370</v>
      </c>
      <c r="D52" s="876">
        <v>2432528</v>
      </c>
      <c r="E52" s="499">
        <v>3447565</v>
      </c>
      <c r="F52" s="499">
        <v>576256</v>
      </c>
      <c r="G52" s="500">
        <v>0</v>
      </c>
      <c r="H52" s="500">
        <v>0</v>
      </c>
      <c r="I52" s="534">
        <v>6456349</v>
      </c>
      <c r="J52" s="493"/>
      <c r="K52" s="514" t="s">
        <v>348</v>
      </c>
      <c r="L52" s="885">
        <v>1329605</v>
      </c>
      <c r="M52" s="508">
        <v>65143904</v>
      </c>
      <c r="N52" s="508">
        <v>19055829</v>
      </c>
      <c r="O52" s="509">
        <v>0</v>
      </c>
      <c r="P52" s="509">
        <v>0</v>
      </c>
      <c r="Q52" s="538">
        <v>85529338</v>
      </c>
      <c r="S52" s="529">
        <f t="shared" si="5"/>
        <v>-1102923</v>
      </c>
      <c r="T52" s="522">
        <f t="shared" si="0"/>
        <v>61696339</v>
      </c>
      <c r="U52" s="522">
        <f t="shared" si="1"/>
        <v>18479573</v>
      </c>
      <c r="V52" s="523">
        <f t="shared" si="2"/>
        <v>0</v>
      </c>
      <c r="W52" s="523">
        <f t="shared" si="3"/>
        <v>0</v>
      </c>
      <c r="X52" s="541">
        <f t="shared" si="4"/>
        <v>79072989</v>
      </c>
      <c r="Y52" s="548">
        <f t="shared" si="6"/>
        <v>12.247322596718362</v>
      </c>
    </row>
    <row r="53" spans="1:25" x14ac:dyDescent="0.25">
      <c r="A53" s="512"/>
      <c r="B53" s="364"/>
      <c r="C53" s="551" t="s">
        <v>154</v>
      </c>
      <c r="D53" s="876">
        <v>89192303</v>
      </c>
      <c r="E53" s="499">
        <v>18986220</v>
      </c>
      <c r="F53" s="499">
        <v>6751352</v>
      </c>
      <c r="G53" s="499">
        <v>299475337</v>
      </c>
      <c r="H53" s="499">
        <v>10000</v>
      </c>
      <c r="I53" s="534">
        <v>414415212</v>
      </c>
      <c r="J53" s="493"/>
      <c r="K53" s="514" t="s">
        <v>154</v>
      </c>
      <c r="L53" s="885">
        <v>175782522</v>
      </c>
      <c r="M53" s="508">
        <v>46151484</v>
      </c>
      <c r="N53" s="508">
        <v>82808108</v>
      </c>
      <c r="O53" s="508">
        <v>315505400</v>
      </c>
      <c r="P53" s="508">
        <v>70000</v>
      </c>
      <c r="Q53" s="538">
        <v>620317514</v>
      </c>
      <c r="S53" s="529">
        <f t="shared" si="5"/>
        <v>86590219</v>
      </c>
      <c r="T53" s="522">
        <f t="shared" si="0"/>
        <v>27165264</v>
      </c>
      <c r="U53" s="522">
        <f t="shared" si="1"/>
        <v>76056756</v>
      </c>
      <c r="V53" s="522">
        <f t="shared" si="2"/>
        <v>16030063</v>
      </c>
      <c r="W53" s="522">
        <f t="shared" si="3"/>
        <v>60000</v>
      </c>
      <c r="X53" s="541">
        <f t="shared" si="4"/>
        <v>205902302</v>
      </c>
      <c r="Y53" s="548">
        <f t="shared" si="6"/>
        <v>0.49685025075768696</v>
      </c>
    </row>
    <row r="54" spans="1:25" x14ac:dyDescent="0.25">
      <c r="A54" s="512"/>
      <c r="B54" s="364"/>
      <c r="C54" s="551" t="s">
        <v>155</v>
      </c>
      <c r="D54" s="876">
        <v>26642267</v>
      </c>
      <c r="E54" s="499">
        <v>16517424</v>
      </c>
      <c r="F54" s="499">
        <v>8542200</v>
      </c>
      <c r="G54" s="499">
        <v>180210258</v>
      </c>
      <c r="H54" s="500">
        <v>0</v>
      </c>
      <c r="I54" s="534">
        <v>231912149</v>
      </c>
      <c r="J54" s="493"/>
      <c r="K54" s="514" t="s">
        <v>155</v>
      </c>
      <c r="L54" s="885">
        <v>23966682</v>
      </c>
      <c r="M54" s="508">
        <v>122186611</v>
      </c>
      <c r="N54" s="508">
        <v>5558989</v>
      </c>
      <c r="O54" s="508">
        <v>187140703</v>
      </c>
      <c r="P54" s="509">
        <v>0</v>
      </c>
      <c r="Q54" s="538">
        <v>338852985</v>
      </c>
      <c r="S54" s="529">
        <f t="shared" si="5"/>
        <v>-2675585</v>
      </c>
      <c r="T54" s="522">
        <f t="shared" si="0"/>
        <v>105669187</v>
      </c>
      <c r="U54" s="522">
        <f t="shared" si="1"/>
        <v>-2983211</v>
      </c>
      <c r="V54" s="522">
        <f t="shared" si="2"/>
        <v>6930445</v>
      </c>
      <c r="W54" s="523">
        <f t="shared" si="3"/>
        <v>0</v>
      </c>
      <c r="X54" s="541">
        <f t="shared" si="4"/>
        <v>106940836</v>
      </c>
      <c r="Y54" s="548">
        <f t="shared" si="6"/>
        <v>0.46112649320497651</v>
      </c>
    </row>
    <row r="55" spans="1:25" x14ac:dyDescent="0.25">
      <c r="A55" s="512"/>
      <c r="B55" s="364"/>
      <c r="C55" s="551" t="s">
        <v>371</v>
      </c>
      <c r="D55" s="876">
        <v>12887437</v>
      </c>
      <c r="E55" s="499">
        <v>2156173</v>
      </c>
      <c r="F55" s="499">
        <v>4527291</v>
      </c>
      <c r="G55" s="499">
        <v>35967335</v>
      </c>
      <c r="H55" s="499">
        <v>10000</v>
      </c>
      <c r="I55" s="534">
        <v>55548236</v>
      </c>
      <c r="J55" s="493"/>
      <c r="K55" s="514" t="s">
        <v>156</v>
      </c>
      <c r="L55" s="885">
        <v>19723233</v>
      </c>
      <c r="M55" s="508">
        <v>2312256</v>
      </c>
      <c r="N55" s="508">
        <v>3924925</v>
      </c>
      <c r="O55" s="508">
        <v>43351790</v>
      </c>
      <c r="P55" s="508">
        <v>16000</v>
      </c>
      <c r="Q55" s="538">
        <v>69328204</v>
      </c>
      <c r="S55" s="529">
        <f t="shared" si="5"/>
        <v>6835796</v>
      </c>
      <c r="T55" s="522">
        <f t="shared" si="0"/>
        <v>156083</v>
      </c>
      <c r="U55" s="522">
        <f t="shared" si="1"/>
        <v>-602366</v>
      </c>
      <c r="V55" s="522">
        <f t="shared" si="2"/>
        <v>7384455</v>
      </c>
      <c r="W55" s="522">
        <f t="shared" si="3"/>
        <v>6000</v>
      </c>
      <c r="X55" s="541">
        <f t="shared" si="4"/>
        <v>13779968</v>
      </c>
      <c r="Y55" s="548">
        <f t="shared" si="6"/>
        <v>0.24807210799637275</v>
      </c>
    </row>
    <row r="56" spans="1:25" x14ac:dyDescent="0.25">
      <c r="A56" s="512"/>
      <c r="B56" s="364"/>
      <c r="C56" s="551" t="s">
        <v>311</v>
      </c>
      <c r="D56" s="876">
        <v>2058990</v>
      </c>
      <c r="E56" s="499">
        <v>1378853</v>
      </c>
      <c r="F56" s="499">
        <v>230000</v>
      </c>
      <c r="G56" s="500">
        <v>0</v>
      </c>
      <c r="H56" s="500">
        <v>0</v>
      </c>
      <c r="I56" s="534">
        <v>3667843</v>
      </c>
      <c r="J56" s="493"/>
      <c r="K56" s="514" t="s">
        <v>311</v>
      </c>
      <c r="L56" s="885">
        <v>1958338</v>
      </c>
      <c r="M56" s="508">
        <v>1069083</v>
      </c>
      <c r="N56" s="509">
        <v>0</v>
      </c>
      <c r="O56" s="509">
        <v>0</v>
      </c>
      <c r="P56" s="509">
        <v>0</v>
      </c>
      <c r="Q56" s="538">
        <v>3027421</v>
      </c>
      <c r="S56" s="529">
        <f t="shared" si="5"/>
        <v>-100652</v>
      </c>
      <c r="T56" s="522">
        <f t="shared" si="0"/>
        <v>-309770</v>
      </c>
      <c r="U56" s="522">
        <f t="shared" si="1"/>
        <v>-230000</v>
      </c>
      <c r="V56" s="523">
        <f t="shared" si="2"/>
        <v>0</v>
      </c>
      <c r="W56" s="523">
        <f t="shared" si="3"/>
        <v>0</v>
      </c>
      <c r="X56" s="541">
        <f t="shared" si="4"/>
        <v>-640422</v>
      </c>
      <c r="Y56" s="548">
        <f t="shared" si="6"/>
        <v>-0.17460452914696731</v>
      </c>
    </row>
    <row r="57" spans="1:25" ht="16.5" thickBot="1" x14ac:dyDescent="0.3">
      <c r="A57" s="512"/>
      <c r="B57" s="365"/>
      <c r="C57" s="552" t="s">
        <v>92</v>
      </c>
      <c r="D57" s="877">
        <v>5588325</v>
      </c>
      <c r="E57" s="504">
        <v>2472207</v>
      </c>
      <c r="F57" s="504">
        <v>34565</v>
      </c>
      <c r="G57" s="878">
        <v>0</v>
      </c>
      <c r="H57" s="878">
        <v>0</v>
      </c>
      <c r="I57" s="536">
        <v>8095097</v>
      </c>
      <c r="J57" s="493"/>
      <c r="K57" s="514" t="s">
        <v>315</v>
      </c>
      <c r="L57" s="891">
        <v>3677271</v>
      </c>
      <c r="M57" s="887">
        <v>1672368</v>
      </c>
      <c r="N57" s="887">
        <v>4400</v>
      </c>
      <c r="O57" s="888">
        <v>0</v>
      </c>
      <c r="P57" s="888">
        <v>0</v>
      </c>
      <c r="Q57" s="889">
        <v>5354039</v>
      </c>
      <c r="S57" s="532">
        <f t="shared" si="5"/>
        <v>-1911054</v>
      </c>
      <c r="T57" s="527">
        <f t="shared" si="0"/>
        <v>-799839</v>
      </c>
      <c r="U57" s="527">
        <f t="shared" si="1"/>
        <v>-30165</v>
      </c>
      <c r="V57" s="902">
        <f t="shared" si="2"/>
        <v>0</v>
      </c>
      <c r="W57" s="902">
        <f t="shared" si="3"/>
        <v>0</v>
      </c>
      <c r="X57" s="543">
        <f t="shared" si="4"/>
        <v>-2741058</v>
      </c>
      <c r="Y57" s="903">
        <f t="shared" si="6"/>
        <v>-0.33860718407697893</v>
      </c>
    </row>
    <row r="58" spans="1:25" x14ac:dyDescent="0.25">
      <c r="A58" s="512"/>
      <c r="B58" s="401" t="s">
        <v>93</v>
      </c>
      <c r="C58" s="551" t="s">
        <v>204</v>
      </c>
      <c r="D58" s="873">
        <v>3083460</v>
      </c>
      <c r="E58" s="874">
        <v>1102490</v>
      </c>
      <c r="F58" s="874">
        <v>55750</v>
      </c>
      <c r="G58" s="875">
        <v>0</v>
      </c>
      <c r="H58" s="875">
        <v>0</v>
      </c>
      <c r="I58" s="533">
        <v>4241700</v>
      </c>
      <c r="J58" s="493"/>
      <c r="K58" s="514" t="s">
        <v>204</v>
      </c>
      <c r="L58" s="890">
        <v>2657356</v>
      </c>
      <c r="M58" s="882">
        <v>1005319</v>
      </c>
      <c r="N58" s="882">
        <v>14691</v>
      </c>
      <c r="O58" s="883">
        <v>0</v>
      </c>
      <c r="P58" s="883">
        <v>0</v>
      </c>
      <c r="Q58" s="884">
        <v>3677366</v>
      </c>
      <c r="S58" s="898">
        <f t="shared" si="5"/>
        <v>-426104</v>
      </c>
      <c r="T58" s="899">
        <f>M58-E58</f>
        <v>-97171</v>
      </c>
      <c r="U58" s="899">
        <f t="shared" si="1"/>
        <v>-41059</v>
      </c>
      <c r="V58" s="900">
        <f t="shared" si="2"/>
        <v>0</v>
      </c>
      <c r="W58" s="900">
        <f t="shared" si="3"/>
        <v>0</v>
      </c>
      <c r="X58" s="901">
        <f t="shared" si="4"/>
        <v>-564334</v>
      </c>
      <c r="Y58" s="544">
        <f t="shared" si="6"/>
        <v>-0.13304429827663436</v>
      </c>
    </row>
    <row r="59" spans="1:25" x14ac:dyDescent="0.25">
      <c r="A59" s="512"/>
      <c r="B59" s="364"/>
      <c r="C59" s="551" t="s">
        <v>203</v>
      </c>
      <c r="D59" s="876">
        <v>7761224</v>
      </c>
      <c r="E59" s="499">
        <v>5930420</v>
      </c>
      <c r="F59" s="499">
        <v>2553366</v>
      </c>
      <c r="G59" s="499">
        <v>10568400</v>
      </c>
      <c r="H59" s="500">
        <v>0</v>
      </c>
      <c r="I59" s="534">
        <v>26813410</v>
      </c>
      <c r="J59" s="493"/>
      <c r="K59" s="514" t="s">
        <v>388</v>
      </c>
      <c r="L59" s="885">
        <v>5176773</v>
      </c>
      <c r="M59" s="508">
        <v>3789600</v>
      </c>
      <c r="N59" s="508">
        <v>660000</v>
      </c>
      <c r="O59" s="508">
        <v>8193000</v>
      </c>
      <c r="P59" s="509">
        <v>0</v>
      </c>
      <c r="Q59" s="538">
        <v>17819373</v>
      </c>
      <c r="S59" s="529">
        <f t="shared" si="5"/>
        <v>-2584451</v>
      </c>
      <c r="T59" s="522">
        <f t="shared" si="0"/>
        <v>-2140820</v>
      </c>
      <c r="U59" s="522">
        <f t="shared" si="1"/>
        <v>-1893366</v>
      </c>
      <c r="V59" s="522">
        <f t="shared" si="2"/>
        <v>-2375400</v>
      </c>
      <c r="W59" s="523">
        <f t="shared" si="3"/>
        <v>0</v>
      </c>
      <c r="X59" s="541">
        <f t="shared" si="4"/>
        <v>-8994037</v>
      </c>
      <c r="Y59" s="548">
        <f t="shared" si="6"/>
        <v>-0.33543055508419106</v>
      </c>
    </row>
    <row r="60" spans="1:25" x14ac:dyDescent="0.25">
      <c r="A60" s="512"/>
      <c r="B60" s="364"/>
      <c r="C60" s="551" t="s">
        <v>318</v>
      </c>
      <c r="D60" s="876">
        <v>1790591657</v>
      </c>
      <c r="E60" s="499">
        <v>589976662</v>
      </c>
      <c r="F60" s="499">
        <v>35517451</v>
      </c>
      <c r="G60" s="500">
        <v>0</v>
      </c>
      <c r="H60" s="500">
        <v>0</v>
      </c>
      <c r="I60" s="534">
        <v>2416085770</v>
      </c>
      <c r="J60" s="493"/>
      <c r="K60" s="514" t="s">
        <v>318</v>
      </c>
      <c r="L60" s="885">
        <v>2642702429</v>
      </c>
      <c r="M60" s="508">
        <v>788643629</v>
      </c>
      <c r="N60" s="508">
        <v>222964924</v>
      </c>
      <c r="O60" s="509">
        <v>0</v>
      </c>
      <c r="P60" s="509">
        <v>0</v>
      </c>
      <c r="Q60" s="538">
        <v>3654310982</v>
      </c>
      <c r="S60" s="529">
        <f t="shared" si="5"/>
        <v>852110772</v>
      </c>
      <c r="T60" s="522">
        <f t="shared" si="0"/>
        <v>198666967</v>
      </c>
      <c r="U60" s="522">
        <f t="shared" si="1"/>
        <v>187447473</v>
      </c>
      <c r="V60" s="523">
        <f t="shared" si="2"/>
        <v>0</v>
      </c>
      <c r="W60" s="523">
        <f t="shared" si="3"/>
        <v>0</v>
      </c>
      <c r="X60" s="541">
        <f t="shared" si="4"/>
        <v>1238225212</v>
      </c>
      <c r="Y60" s="548">
        <f t="shared" si="6"/>
        <v>0.51249224153164064</v>
      </c>
    </row>
    <row r="61" spans="1:25" ht="16.5" thickBot="1" x14ac:dyDescent="0.3">
      <c r="A61" s="512"/>
      <c r="B61" s="365"/>
      <c r="C61" s="552" t="s">
        <v>372</v>
      </c>
      <c r="D61" s="877">
        <v>17727385</v>
      </c>
      <c r="E61" s="504">
        <v>1872919</v>
      </c>
      <c r="F61" s="504">
        <v>5520000</v>
      </c>
      <c r="G61" s="878">
        <v>0</v>
      </c>
      <c r="H61" s="878">
        <v>0</v>
      </c>
      <c r="I61" s="536">
        <v>25120304</v>
      </c>
      <c r="J61" s="493"/>
      <c r="K61" s="514" t="s">
        <v>372</v>
      </c>
      <c r="L61" s="891">
        <v>111823908</v>
      </c>
      <c r="M61" s="887">
        <v>10270000</v>
      </c>
      <c r="N61" s="887">
        <v>8792358</v>
      </c>
      <c r="O61" s="888">
        <v>0</v>
      </c>
      <c r="P61" s="888">
        <v>0</v>
      </c>
      <c r="Q61" s="889">
        <v>130886266</v>
      </c>
      <c r="S61" s="532">
        <f t="shared" si="5"/>
        <v>94096523</v>
      </c>
      <c r="T61" s="527">
        <f t="shared" si="0"/>
        <v>8397081</v>
      </c>
      <c r="U61" s="527">
        <f t="shared" si="1"/>
        <v>3272358</v>
      </c>
      <c r="V61" s="902">
        <f t="shared" si="2"/>
        <v>0</v>
      </c>
      <c r="W61" s="902">
        <f t="shared" si="3"/>
        <v>0</v>
      </c>
      <c r="X61" s="543">
        <f t="shared" si="4"/>
        <v>105765962</v>
      </c>
      <c r="Y61" s="903">
        <f t="shared" si="6"/>
        <v>4.2103774699541852</v>
      </c>
    </row>
    <row r="62" spans="1:25" x14ac:dyDescent="0.25">
      <c r="A62" s="512"/>
      <c r="B62" s="401" t="s">
        <v>97</v>
      </c>
      <c r="C62" s="551" t="s">
        <v>373</v>
      </c>
      <c r="D62" s="873">
        <v>4751635</v>
      </c>
      <c r="E62" s="874">
        <v>3201967</v>
      </c>
      <c r="F62" s="874">
        <v>9265512</v>
      </c>
      <c r="G62" s="875">
        <v>0</v>
      </c>
      <c r="H62" s="874">
        <v>300000</v>
      </c>
      <c r="I62" s="533">
        <v>17519114</v>
      </c>
      <c r="J62" s="493"/>
      <c r="K62" s="514" t="s">
        <v>321</v>
      </c>
      <c r="L62" s="890">
        <v>2694085</v>
      </c>
      <c r="M62" s="882">
        <v>2537953</v>
      </c>
      <c r="N62" s="882">
        <v>2217532</v>
      </c>
      <c r="O62" s="883">
        <v>0</v>
      </c>
      <c r="P62" s="882">
        <v>357861</v>
      </c>
      <c r="Q62" s="884">
        <v>7807431</v>
      </c>
      <c r="S62" s="898">
        <f t="shared" si="5"/>
        <v>-2057550</v>
      </c>
      <c r="T62" s="899">
        <f t="shared" si="0"/>
        <v>-664014</v>
      </c>
      <c r="U62" s="899">
        <f t="shared" si="1"/>
        <v>-7047980</v>
      </c>
      <c r="V62" s="900">
        <f t="shared" si="2"/>
        <v>0</v>
      </c>
      <c r="W62" s="899">
        <f t="shared" si="3"/>
        <v>57861</v>
      </c>
      <c r="X62" s="901">
        <f t="shared" si="4"/>
        <v>-9711683</v>
      </c>
      <c r="Y62" s="544">
        <f t="shared" si="6"/>
        <v>-0.55434783973664425</v>
      </c>
    </row>
    <row r="63" spans="1:25" x14ac:dyDescent="0.25">
      <c r="A63" s="512"/>
      <c r="B63" s="364"/>
      <c r="C63" s="551" t="s">
        <v>374</v>
      </c>
      <c r="D63" s="876">
        <v>5101081</v>
      </c>
      <c r="E63" s="499">
        <v>6310963</v>
      </c>
      <c r="F63" s="499">
        <v>19260394</v>
      </c>
      <c r="G63" s="500">
        <v>0</v>
      </c>
      <c r="H63" s="500">
        <v>0</v>
      </c>
      <c r="I63" s="534">
        <v>30672438</v>
      </c>
      <c r="J63" s="493"/>
      <c r="K63" s="514" t="s">
        <v>320</v>
      </c>
      <c r="L63" s="885">
        <v>6917235</v>
      </c>
      <c r="M63" s="508">
        <v>5550861</v>
      </c>
      <c r="N63" s="508">
        <v>1599595</v>
      </c>
      <c r="O63" s="509">
        <v>0</v>
      </c>
      <c r="P63" s="508">
        <v>105000</v>
      </c>
      <c r="Q63" s="538">
        <v>14172691</v>
      </c>
      <c r="S63" s="529">
        <f t="shared" si="5"/>
        <v>1816154</v>
      </c>
      <c r="T63" s="522">
        <f t="shared" si="0"/>
        <v>-760102</v>
      </c>
      <c r="U63" s="522">
        <f t="shared" si="1"/>
        <v>-17660799</v>
      </c>
      <c r="V63" s="523">
        <f t="shared" si="2"/>
        <v>0</v>
      </c>
      <c r="W63" s="523">
        <f t="shared" si="3"/>
        <v>105000</v>
      </c>
      <c r="X63" s="541">
        <f t="shared" si="4"/>
        <v>-16499747</v>
      </c>
      <c r="Y63" s="548">
        <f t="shared" si="6"/>
        <v>-0.53793399142252729</v>
      </c>
    </row>
    <row r="64" spans="1:25" x14ac:dyDescent="0.25">
      <c r="A64" s="512"/>
      <c r="B64" s="364"/>
      <c r="C64" s="551" t="s">
        <v>375</v>
      </c>
      <c r="D64" s="876">
        <v>4457967</v>
      </c>
      <c r="E64" s="499">
        <v>3323620</v>
      </c>
      <c r="F64" s="499">
        <v>3791413</v>
      </c>
      <c r="G64" s="500">
        <v>0</v>
      </c>
      <c r="H64" s="499">
        <v>300000</v>
      </c>
      <c r="I64" s="534">
        <v>11873000</v>
      </c>
      <c r="J64" s="493"/>
      <c r="K64" s="513"/>
      <c r="L64" s="510"/>
      <c r="M64" s="511"/>
      <c r="N64" s="511"/>
      <c r="O64" s="511"/>
      <c r="P64" s="511"/>
      <c r="Q64" s="539"/>
      <c r="S64" s="529">
        <f t="shared" si="5"/>
        <v>-4457967</v>
      </c>
      <c r="T64" s="522">
        <f t="shared" si="0"/>
        <v>-3323620</v>
      </c>
      <c r="U64" s="522">
        <f t="shared" si="1"/>
        <v>-3791413</v>
      </c>
      <c r="V64" s="523">
        <f t="shared" si="2"/>
        <v>0</v>
      </c>
      <c r="W64" s="522">
        <f t="shared" si="3"/>
        <v>-300000</v>
      </c>
      <c r="X64" s="541">
        <f t="shared" si="4"/>
        <v>-11873000</v>
      </c>
      <c r="Y64" s="548">
        <f t="shared" si="6"/>
        <v>-1</v>
      </c>
    </row>
    <row r="65" spans="1:25" x14ac:dyDescent="0.25">
      <c r="A65" s="512"/>
      <c r="B65" s="364"/>
      <c r="C65" s="551" t="s">
        <v>376</v>
      </c>
      <c r="D65" s="876">
        <v>4328034</v>
      </c>
      <c r="E65" s="499">
        <v>7085701</v>
      </c>
      <c r="F65" s="499">
        <v>1462000</v>
      </c>
      <c r="G65" s="500">
        <v>0</v>
      </c>
      <c r="H65" s="500">
        <v>0</v>
      </c>
      <c r="I65" s="534">
        <v>12875735</v>
      </c>
      <c r="J65" s="493"/>
      <c r="K65" s="514" t="s">
        <v>196</v>
      </c>
      <c r="L65" s="885">
        <v>2253873</v>
      </c>
      <c r="M65" s="508">
        <v>4273991</v>
      </c>
      <c r="N65" s="508">
        <v>46345</v>
      </c>
      <c r="O65" s="509">
        <v>0</v>
      </c>
      <c r="P65" s="509">
        <v>0</v>
      </c>
      <c r="Q65" s="538">
        <v>6574209</v>
      </c>
      <c r="S65" s="529">
        <f t="shared" si="5"/>
        <v>-2074161</v>
      </c>
      <c r="T65" s="522">
        <f t="shared" si="0"/>
        <v>-2811710</v>
      </c>
      <c r="U65" s="522">
        <f t="shared" si="1"/>
        <v>-1415655</v>
      </c>
      <c r="V65" s="523">
        <f t="shared" si="2"/>
        <v>0</v>
      </c>
      <c r="W65" s="523">
        <f t="shared" si="3"/>
        <v>0</v>
      </c>
      <c r="X65" s="541">
        <f t="shared" si="4"/>
        <v>-6301526</v>
      </c>
      <c r="Y65" s="548">
        <f t="shared" si="6"/>
        <v>-0.48941097343180795</v>
      </c>
    </row>
    <row r="66" spans="1:25" x14ac:dyDescent="0.25">
      <c r="A66" s="512"/>
      <c r="B66" s="364"/>
      <c r="C66" s="551" t="s">
        <v>103</v>
      </c>
      <c r="D66" s="876">
        <v>4366234</v>
      </c>
      <c r="E66" s="499">
        <v>7451701</v>
      </c>
      <c r="F66" s="499">
        <v>16897427</v>
      </c>
      <c r="G66" s="500">
        <v>0</v>
      </c>
      <c r="H66" s="499">
        <v>6820915</v>
      </c>
      <c r="I66" s="534">
        <v>35536277</v>
      </c>
      <c r="J66" s="493"/>
      <c r="K66" s="514" t="s">
        <v>103</v>
      </c>
      <c r="L66" s="885">
        <v>2746261</v>
      </c>
      <c r="M66" s="508">
        <v>3944552</v>
      </c>
      <c r="N66" s="508">
        <v>10627533</v>
      </c>
      <c r="O66" s="509">
        <v>0</v>
      </c>
      <c r="P66" s="508">
        <v>2839357</v>
      </c>
      <c r="Q66" s="538">
        <v>20157703</v>
      </c>
      <c r="S66" s="529">
        <f t="shared" si="5"/>
        <v>-1619973</v>
      </c>
      <c r="T66" s="522">
        <f t="shared" si="0"/>
        <v>-3507149</v>
      </c>
      <c r="U66" s="522">
        <f t="shared" si="1"/>
        <v>-6269894</v>
      </c>
      <c r="V66" s="523">
        <f t="shared" si="2"/>
        <v>0</v>
      </c>
      <c r="W66" s="522">
        <f t="shared" si="3"/>
        <v>-3981558</v>
      </c>
      <c r="X66" s="541">
        <f t="shared" si="4"/>
        <v>-15378574</v>
      </c>
      <c r="Y66" s="548">
        <f t="shared" si="6"/>
        <v>-0.43275703867346599</v>
      </c>
    </row>
    <row r="67" spans="1:25" x14ac:dyDescent="0.25">
      <c r="A67" s="512"/>
      <c r="B67" s="364"/>
      <c r="C67" s="551" t="s">
        <v>322</v>
      </c>
      <c r="D67" s="876">
        <v>12796187</v>
      </c>
      <c r="E67" s="499">
        <v>11381387</v>
      </c>
      <c r="F67" s="499">
        <v>3917202</v>
      </c>
      <c r="G67" s="500">
        <v>0</v>
      </c>
      <c r="H67" s="500">
        <v>0</v>
      </c>
      <c r="I67" s="534">
        <v>28094776</v>
      </c>
      <c r="J67" s="493"/>
      <c r="K67" s="514" t="s">
        <v>322</v>
      </c>
      <c r="L67" s="893" t="s">
        <v>389</v>
      </c>
      <c r="M67" s="508">
        <v>60484081</v>
      </c>
      <c r="N67" s="508">
        <v>511037</v>
      </c>
      <c r="O67" s="509">
        <v>0</v>
      </c>
      <c r="P67" s="509">
        <v>0</v>
      </c>
      <c r="Q67" s="538">
        <v>70773524</v>
      </c>
      <c r="S67" s="529" t="e">
        <f t="shared" si="5"/>
        <v>#VALUE!</v>
      </c>
      <c r="T67" s="522">
        <f t="shared" si="0"/>
        <v>49102694</v>
      </c>
      <c r="U67" s="522">
        <f t="shared" si="1"/>
        <v>-3406165</v>
      </c>
      <c r="V67" s="523">
        <f t="shared" si="2"/>
        <v>0</v>
      </c>
      <c r="W67" s="523">
        <f t="shared" si="3"/>
        <v>0</v>
      </c>
      <c r="X67" s="541">
        <f t="shared" si="4"/>
        <v>42678748</v>
      </c>
      <c r="Y67" s="548">
        <f t="shared" si="6"/>
        <v>1.5190990666734627</v>
      </c>
    </row>
    <row r="68" spans="1:25" ht="16.5" thickBot="1" x14ac:dyDescent="0.3">
      <c r="A68" s="512"/>
      <c r="B68" s="365"/>
      <c r="C68" s="552" t="s">
        <v>377</v>
      </c>
      <c r="D68" s="877">
        <v>3523488</v>
      </c>
      <c r="E68" s="504">
        <v>7148910</v>
      </c>
      <c r="F68" s="504">
        <v>6128227</v>
      </c>
      <c r="G68" s="878">
        <v>0</v>
      </c>
      <c r="H68" s="878">
        <v>0</v>
      </c>
      <c r="I68" s="536">
        <v>16800625</v>
      </c>
      <c r="J68" s="493"/>
      <c r="K68" s="514" t="s">
        <v>390</v>
      </c>
      <c r="L68" s="891">
        <v>1245773</v>
      </c>
      <c r="M68" s="887">
        <v>22196774</v>
      </c>
      <c r="N68" s="887">
        <v>2162412</v>
      </c>
      <c r="O68" s="888">
        <v>0</v>
      </c>
      <c r="P68" s="888">
        <v>0</v>
      </c>
      <c r="Q68" s="889">
        <v>25604959</v>
      </c>
      <c r="S68" s="532">
        <f t="shared" si="5"/>
        <v>-2277715</v>
      </c>
      <c r="T68" s="527">
        <f t="shared" si="0"/>
        <v>15047864</v>
      </c>
      <c r="U68" s="527">
        <f t="shared" si="1"/>
        <v>-3965815</v>
      </c>
      <c r="V68" s="902">
        <f t="shared" si="2"/>
        <v>0</v>
      </c>
      <c r="W68" s="902">
        <f t="shared" si="3"/>
        <v>0</v>
      </c>
      <c r="X68" s="543">
        <f t="shared" si="4"/>
        <v>8804334</v>
      </c>
      <c r="Y68" s="903">
        <f t="shared" si="6"/>
        <v>0.52404800416651165</v>
      </c>
    </row>
    <row r="69" spans="1:25" x14ac:dyDescent="0.25">
      <c r="A69" s="512"/>
      <c r="B69" s="401" t="s">
        <v>323</v>
      </c>
      <c r="C69" s="551" t="s">
        <v>378</v>
      </c>
      <c r="D69" s="500">
        <v>0</v>
      </c>
      <c r="E69" s="499">
        <v>21479277</v>
      </c>
      <c r="F69" s="500">
        <v>0</v>
      </c>
      <c r="G69" s="500">
        <v>0</v>
      </c>
      <c r="H69" s="500">
        <v>0</v>
      </c>
      <c r="I69" s="534">
        <v>21479277</v>
      </c>
      <c r="J69" s="493"/>
      <c r="K69" s="513"/>
      <c r="L69" s="894"/>
      <c r="M69" s="895"/>
      <c r="N69" s="895"/>
      <c r="O69" s="895"/>
      <c r="P69" s="895"/>
      <c r="Q69" s="896"/>
      <c r="S69" s="530">
        <f t="shared" si="5"/>
        <v>0</v>
      </c>
      <c r="T69" s="522">
        <f t="shared" si="0"/>
        <v>-21479277</v>
      </c>
      <c r="U69" s="523">
        <f t="shared" si="1"/>
        <v>0</v>
      </c>
      <c r="V69" s="523">
        <f t="shared" si="2"/>
        <v>0</v>
      </c>
      <c r="W69" s="523">
        <f t="shared" si="3"/>
        <v>0</v>
      </c>
      <c r="X69" s="541">
        <f t="shared" si="4"/>
        <v>-21479277</v>
      </c>
      <c r="Y69" s="548">
        <f t="shared" si="6"/>
        <v>-1</v>
      </c>
    </row>
    <row r="70" spans="1:25" x14ac:dyDescent="0.25">
      <c r="A70" s="512"/>
      <c r="B70" s="515"/>
      <c r="C70" s="551" t="s">
        <v>379</v>
      </c>
      <c r="D70" s="500">
        <v>0</v>
      </c>
      <c r="E70" s="499">
        <v>18204000</v>
      </c>
      <c r="F70" s="500">
        <v>0</v>
      </c>
      <c r="G70" s="500">
        <v>0</v>
      </c>
      <c r="H70" s="500">
        <v>0</v>
      </c>
      <c r="I70" s="534">
        <v>18204000</v>
      </c>
      <c r="J70" s="493"/>
      <c r="K70" s="514" t="s">
        <v>379</v>
      </c>
      <c r="L70" s="897">
        <v>0</v>
      </c>
      <c r="M70" s="509">
        <v>0</v>
      </c>
      <c r="N70" s="509">
        <v>0</v>
      </c>
      <c r="O70" s="509">
        <v>0</v>
      </c>
      <c r="P70" s="509">
        <v>0</v>
      </c>
      <c r="Q70" s="540">
        <v>0</v>
      </c>
      <c r="S70" s="530">
        <f t="shared" si="5"/>
        <v>0</v>
      </c>
      <c r="T70" s="522">
        <f t="shared" ref="T70:T75" si="7">M70-E70</f>
        <v>-18204000</v>
      </c>
      <c r="U70" s="523">
        <f t="shared" ref="U70:U75" si="8">N70-F70</f>
        <v>0</v>
      </c>
      <c r="V70" s="523">
        <f t="shared" ref="V70:V75" si="9">O70-G70</f>
        <v>0</v>
      </c>
      <c r="W70" s="523">
        <f t="shared" ref="W70:W75" si="10">P70-H70</f>
        <v>0</v>
      </c>
      <c r="X70" s="541">
        <f t="shared" ref="X70:X75" si="11">Q70-I70</f>
        <v>-18204000</v>
      </c>
      <c r="Y70" s="548">
        <f t="shared" si="6"/>
        <v>-1</v>
      </c>
    </row>
    <row r="71" spans="1:25" x14ac:dyDescent="0.25">
      <c r="A71" s="512"/>
      <c r="B71" s="513"/>
      <c r="C71" s="551" t="s">
        <v>380</v>
      </c>
      <c r="D71" s="500">
        <v>0</v>
      </c>
      <c r="E71" s="500">
        <v>0</v>
      </c>
      <c r="F71" s="500">
        <v>0</v>
      </c>
      <c r="G71" s="499">
        <v>721184170</v>
      </c>
      <c r="H71" s="500">
        <v>0</v>
      </c>
      <c r="I71" s="534">
        <v>721184170</v>
      </c>
      <c r="J71" s="493"/>
      <c r="K71" s="514" t="s">
        <v>380</v>
      </c>
      <c r="L71" s="897">
        <v>0</v>
      </c>
      <c r="M71" s="509">
        <v>0</v>
      </c>
      <c r="N71" s="509">
        <v>0</v>
      </c>
      <c r="O71" s="508">
        <v>812358000</v>
      </c>
      <c r="P71" s="509">
        <v>0</v>
      </c>
      <c r="Q71" s="538">
        <v>812358000</v>
      </c>
      <c r="S71" s="530">
        <f>L71-D71</f>
        <v>0</v>
      </c>
      <c r="T71" s="523">
        <f t="shared" si="7"/>
        <v>0</v>
      </c>
      <c r="U71" s="523">
        <f t="shared" si="8"/>
        <v>0</v>
      </c>
      <c r="V71" s="522">
        <f t="shared" si="9"/>
        <v>91173830</v>
      </c>
      <c r="W71" s="523">
        <f t="shared" si="10"/>
        <v>0</v>
      </c>
      <c r="X71" s="541">
        <f t="shared" si="11"/>
        <v>91173830</v>
      </c>
      <c r="Y71" s="548">
        <f>X71/I71</f>
        <v>0.12642239498961824</v>
      </c>
    </row>
    <row r="72" spans="1:25" x14ac:dyDescent="0.25">
      <c r="A72" s="512"/>
      <c r="B72" s="513"/>
      <c r="C72" s="551" t="s">
        <v>193</v>
      </c>
      <c r="D72" s="500">
        <v>0</v>
      </c>
      <c r="E72" s="500">
        <v>0</v>
      </c>
      <c r="F72" s="500">
        <v>0</v>
      </c>
      <c r="G72" s="499">
        <v>66150000</v>
      </c>
      <c r="H72" s="500">
        <v>0</v>
      </c>
      <c r="I72" s="534">
        <v>66150000</v>
      </c>
      <c r="J72" s="493"/>
      <c r="K72" s="514" t="s">
        <v>193</v>
      </c>
      <c r="L72" s="897">
        <v>0</v>
      </c>
      <c r="M72" s="509">
        <v>0</v>
      </c>
      <c r="N72" s="509">
        <v>0</v>
      </c>
      <c r="O72" s="508">
        <v>67700000</v>
      </c>
      <c r="P72" s="509">
        <v>0</v>
      </c>
      <c r="Q72" s="538">
        <v>67700000</v>
      </c>
      <c r="S72" s="530">
        <f>L72-D72</f>
        <v>0</v>
      </c>
      <c r="T72" s="523">
        <f t="shared" si="7"/>
        <v>0</v>
      </c>
      <c r="U72" s="523">
        <f t="shared" si="8"/>
        <v>0</v>
      </c>
      <c r="V72" s="522">
        <f t="shared" si="9"/>
        <v>1550000</v>
      </c>
      <c r="W72" s="523">
        <f t="shared" si="10"/>
        <v>0</v>
      </c>
      <c r="X72" s="541">
        <f t="shared" si="11"/>
        <v>1550000</v>
      </c>
      <c r="Y72" s="548">
        <f>X72/I72</f>
        <v>2.3431594860166289E-2</v>
      </c>
    </row>
    <row r="73" spans="1:25" x14ac:dyDescent="0.25">
      <c r="A73" s="512"/>
      <c r="B73" s="513"/>
      <c r="C73" s="551" t="s">
        <v>263</v>
      </c>
      <c r="D73" s="500">
        <v>0</v>
      </c>
      <c r="E73" s="500">
        <v>0</v>
      </c>
      <c r="F73" s="500">
        <v>0</v>
      </c>
      <c r="G73" s="499">
        <v>99475000</v>
      </c>
      <c r="H73" s="500">
        <v>0</v>
      </c>
      <c r="I73" s="534">
        <v>99475000</v>
      </c>
      <c r="J73" s="493"/>
      <c r="K73" s="514" t="s">
        <v>263</v>
      </c>
      <c r="L73" s="897">
        <v>0</v>
      </c>
      <c r="M73" s="509">
        <v>0</v>
      </c>
      <c r="N73" s="509">
        <v>0</v>
      </c>
      <c r="O73" s="508">
        <v>1068715</v>
      </c>
      <c r="P73" s="509">
        <v>0</v>
      </c>
      <c r="Q73" s="538">
        <v>1068715</v>
      </c>
      <c r="S73" s="530">
        <f>L73-D73</f>
        <v>0</v>
      </c>
      <c r="T73" s="523">
        <f t="shared" si="7"/>
        <v>0</v>
      </c>
      <c r="U73" s="523">
        <f t="shared" si="8"/>
        <v>0</v>
      </c>
      <c r="V73" s="522">
        <f t="shared" si="9"/>
        <v>-98406285</v>
      </c>
      <c r="W73" s="523">
        <f t="shared" si="10"/>
        <v>0</v>
      </c>
      <c r="X73" s="541">
        <f t="shared" si="11"/>
        <v>-98406285</v>
      </c>
      <c r="Y73" s="548">
        <f>X73/I73</f>
        <v>-0.98925644634330234</v>
      </c>
    </row>
    <row r="74" spans="1:25" ht="16.5" thickBot="1" x14ac:dyDescent="0.3">
      <c r="A74" s="512"/>
      <c r="B74" s="513"/>
      <c r="C74" s="554"/>
      <c r="D74" s="501"/>
      <c r="E74" s="501"/>
      <c r="F74" s="502"/>
      <c r="G74" s="503"/>
      <c r="H74" s="503"/>
      <c r="I74" s="535"/>
      <c r="J74" s="493"/>
      <c r="K74" s="514" t="s">
        <v>386</v>
      </c>
      <c r="L74" s="892">
        <v>0</v>
      </c>
      <c r="M74" s="888">
        <v>0</v>
      </c>
      <c r="N74" s="887">
        <v>1000000</v>
      </c>
      <c r="O74" s="888">
        <v>0</v>
      </c>
      <c r="P74" s="888">
        <v>0</v>
      </c>
      <c r="Q74" s="889">
        <v>1000000</v>
      </c>
      <c r="S74" s="531">
        <f>L74-D74</f>
        <v>0</v>
      </c>
      <c r="T74" s="524">
        <f t="shared" si="7"/>
        <v>0</v>
      </c>
      <c r="U74" s="525">
        <f t="shared" si="8"/>
        <v>1000000</v>
      </c>
      <c r="V74" s="526">
        <f t="shared" si="9"/>
        <v>0</v>
      </c>
      <c r="W74" s="526">
        <f t="shared" si="10"/>
        <v>0</v>
      </c>
      <c r="X74" s="542">
        <f>Q74-I74</f>
        <v>1000000</v>
      </c>
      <c r="Y74" s="548"/>
    </row>
    <row r="75" spans="1:25" ht="16.5" thickBot="1" x14ac:dyDescent="0.3">
      <c r="A75" s="512"/>
      <c r="B75" s="516"/>
      <c r="C75" s="555" t="s">
        <v>391</v>
      </c>
      <c r="D75" s="504">
        <v>2693448666</v>
      </c>
      <c r="E75" s="504">
        <v>1631597595</v>
      </c>
      <c r="F75" s="504">
        <v>1323917730</v>
      </c>
      <c r="G75" s="504">
        <v>2180316696</v>
      </c>
      <c r="H75" s="504">
        <v>188339437</v>
      </c>
      <c r="I75" s="536">
        <v>8017620124</v>
      </c>
      <c r="K75" s="518" t="s">
        <v>391</v>
      </c>
      <c r="L75" s="905">
        <v>3801410235</v>
      </c>
      <c r="M75" s="906">
        <v>2196820613</v>
      </c>
      <c r="N75" s="906">
        <v>1859352065</v>
      </c>
      <c r="O75" s="906">
        <v>1911517002</v>
      </c>
      <c r="P75" s="906">
        <v>372410345</v>
      </c>
      <c r="Q75" s="907">
        <v>10141510261</v>
      </c>
      <c r="S75" s="532">
        <f>L75-D75</f>
        <v>1107961569</v>
      </c>
      <c r="T75" s="527">
        <f t="shared" si="7"/>
        <v>565223018</v>
      </c>
      <c r="U75" s="527">
        <f t="shared" si="8"/>
        <v>535434335</v>
      </c>
      <c r="V75" s="527">
        <f t="shared" si="9"/>
        <v>-268799694</v>
      </c>
      <c r="W75" s="527">
        <f t="shared" si="10"/>
        <v>184070908</v>
      </c>
      <c r="X75" s="543">
        <f t="shared" si="11"/>
        <v>2123890137</v>
      </c>
      <c r="Y75" s="549">
        <f>X75/I75</f>
        <v>0.26490281456991616</v>
      </c>
    </row>
    <row r="76" spans="1:25" x14ac:dyDescent="0.25">
      <c r="A76" s="512"/>
      <c r="B76" s="512"/>
      <c r="C76" s="512"/>
      <c r="K76" s="512"/>
    </row>
    <row r="77" spans="1:25" x14ac:dyDescent="0.25">
      <c r="A77" s="512"/>
      <c r="B77" s="512"/>
      <c r="C77" s="512"/>
      <c r="K77" s="512"/>
    </row>
    <row r="78" spans="1:25" x14ac:dyDescent="0.25">
      <c r="A78" s="512"/>
      <c r="B78" s="512"/>
      <c r="C78" s="512"/>
      <c r="K78" s="512"/>
    </row>
    <row r="79" spans="1:25" x14ac:dyDescent="0.25">
      <c r="A79" s="512"/>
      <c r="B79" s="512"/>
      <c r="C79" s="512"/>
      <c r="K79" s="512"/>
    </row>
    <row r="80" spans="1:25" x14ac:dyDescent="0.25">
      <c r="A80" s="512"/>
      <c r="B80" s="512"/>
      <c r="C80" s="512"/>
      <c r="K80" s="512"/>
    </row>
    <row r="81" spans="1:11" x14ac:dyDescent="0.25">
      <c r="A81" s="512"/>
      <c r="B81" s="512"/>
      <c r="C81" s="512"/>
      <c r="K81" s="512"/>
    </row>
    <row r="82" spans="1:11" x14ac:dyDescent="0.25">
      <c r="A82" s="512"/>
      <c r="B82" s="512"/>
      <c r="C82" s="512"/>
      <c r="K82" s="512"/>
    </row>
    <row r="83" spans="1:11" x14ac:dyDescent="0.25">
      <c r="A83" s="512"/>
      <c r="B83" s="512"/>
      <c r="C83" s="512"/>
      <c r="K83" s="512"/>
    </row>
    <row r="84" spans="1:11" x14ac:dyDescent="0.25">
      <c r="A84" s="512"/>
      <c r="B84" s="512"/>
      <c r="C84" s="512"/>
    </row>
    <row r="85" spans="1:11" x14ac:dyDescent="0.25">
      <c r="A85" s="512"/>
      <c r="B85" s="512"/>
      <c r="C85" s="512"/>
    </row>
    <row r="86" spans="1:11" x14ac:dyDescent="0.25">
      <c r="A86" s="512"/>
      <c r="B86" s="512"/>
      <c r="C86" s="512"/>
    </row>
    <row r="87" spans="1:11" x14ac:dyDescent="0.25">
      <c r="A87" s="512"/>
      <c r="B87" s="512"/>
      <c r="C87" s="512"/>
    </row>
    <row r="88" spans="1:11" x14ac:dyDescent="0.25">
      <c r="A88" s="512"/>
      <c r="B88" s="512"/>
      <c r="C88" s="512"/>
    </row>
    <row r="89" spans="1:11" x14ac:dyDescent="0.25">
      <c r="A89" s="512"/>
      <c r="B89" s="512"/>
      <c r="C89" s="512"/>
    </row>
  </sheetData>
  <mergeCells count="6">
    <mergeCell ref="K4:K5"/>
    <mergeCell ref="S4:X4"/>
    <mergeCell ref="B4:B5"/>
    <mergeCell ref="C4:C5"/>
    <mergeCell ref="D4:I4"/>
    <mergeCell ref="L4:Q4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X73"/>
  <sheetViews>
    <sheetView zoomScale="70" zoomScaleNormal="70" zoomScalePageLayoutView="44" workbookViewId="0">
      <selection activeCell="K13" sqref="K13"/>
    </sheetView>
  </sheetViews>
  <sheetFormatPr defaultColWidth="10.875" defaultRowHeight="15.75" x14ac:dyDescent="0.25"/>
  <cols>
    <col min="1" max="1" width="3" style="359" customWidth="1"/>
    <col min="2" max="2" width="27.5" style="359" bestFit="1" customWidth="1"/>
    <col min="3" max="3" width="50.875" style="359" bestFit="1" customWidth="1"/>
    <col min="4" max="4" width="17.125" style="359" bestFit="1" customWidth="1"/>
    <col min="5" max="5" width="23" style="359" bestFit="1" customWidth="1"/>
    <col min="6" max="6" width="20.5" style="72" customWidth="1"/>
    <col min="7" max="7" width="17.5" style="67" customWidth="1"/>
    <col min="8" max="8" width="16.625" style="67" bestFit="1" customWidth="1"/>
    <col min="9" max="9" width="15.875" style="362" bestFit="1" customWidth="1"/>
    <col min="10" max="10" width="3" style="359" customWidth="1"/>
    <col min="11" max="11" width="17.875" style="359" bestFit="1" customWidth="1"/>
    <col min="12" max="12" width="23.625" style="359" bestFit="1" customWidth="1"/>
    <col min="13" max="13" width="17.875" style="359" bestFit="1" customWidth="1"/>
    <col min="14" max="14" width="15.875" style="359" bestFit="1" customWidth="1"/>
    <col min="15" max="15" width="17.125" style="359" bestFit="1" customWidth="1"/>
    <col min="16" max="16" width="15.875" style="362" bestFit="1" customWidth="1"/>
    <col min="17" max="17" width="3.375" style="359" customWidth="1"/>
    <col min="18" max="18" width="17.875" style="359" bestFit="1" customWidth="1"/>
    <col min="19" max="19" width="23.625" style="359" bestFit="1" customWidth="1"/>
    <col min="20" max="20" width="17.875" style="359" bestFit="1" customWidth="1"/>
    <col min="21" max="21" width="13.125" style="359" bestFit="1" customWidth="1"/>
    <col min="22" max="22" width="17.125" style="359" bestFit="1" customWidth="1"/>
    <col min="23" max="24" width="15.875" style="359" bestFit="1" customWidth="1"/>
    <col min="25" max="16384" width="10.875" style="359"/>
  </cols>
  <sheetData>
    <row r="2" spans="2:24" ht="18" x14ac:dyDescent="0.25">
      <c r="B2" s="111" t="s">
        <v>360</v>
      </c>
    </row>
    <row r="3" spans="2:24" ht="16.5" thickBot="1" x14ac:dyDescent="0.3"/>
    <row r="4" spans="2:24" ht="16.5" thickBot="1" x14ac:dyDescent="0.3">
      <c r="B4" s="1184" t="s">
        <v>333</v>
      </c>
      <c r="C4" s="1186" t="s">
        <v>279</v>
      </c>
      <c r="D4" s="1188" t="s">
        <v>359</v>
      </c>
      <c r="E4" s="1177"/>
      <c r="F4" s="1177"/>
      <c r="G4" s="1177"/>
      <c r="H4" s="1177"/>
      <c r="I4" s="1178"/>
      <c r="K4" s="1179" t="s">
        <v>9</v>
      </c>
      <c r="L4" s="1180"/>
      <c r="M4" s="1180"/>
      <c r="N4" s="1180"/>
      <c r="O4" s="1180"/>
      <c r="P4" s="1181"/>
      <c r="R4" s="1172" t="s">
        <v>361</v>
      </c>
      <c r="S4" s="1173"/>
      <c r="T4" s="1173"/>
      <c r="U4" s="1173"/>
      <c r="V4" s="1173"/>
      <c r="W4" s="1173"/>
      <c r="X4" s="1174"/>
    </row>
    <row r="5" spans="2:24" ht="16.5" thickBot="1" x14ac:dyDescent="0.3">
      <c r="B5" s="1185"/>
      <c r="C5" s="1187"/>
      <c r="D5" s="374" t="s">
        <v>280</v>
      </c>
      <c r="E5" s="375" t="s">
        <v>281</v>
      </c>
      <c r="F5" s="376" t="s">
        <v>328</v>
      </c>
      <c r="G5" s="375" t="s">
        <v>19</v>
      </c>
      <c r="H5" s="375" t="s">
        <v>329</v>
      </c>
      <c r="I5" s="377" t="s">
        <v>277</v>
      </c>
      <c r="J5" s="360"/>
      <c r="K5" s="408" t="s">
        <v>280</v>
      </c>
      <c r="L5" s="409" t="s">
        <v>281</v>
      </c>
      <c r="M5" s="410" t="s">
        <v>328</v>
      </c>
      <c r="N5" s="409" t="s">
        <v>19</v>
      </c>
      <c r="O5" s="409" t="s">
        <v>329</v>
      </c>
      <c r="P5" s="411" t="s">
        <v>277</v>
      </c>
      <c r="R5" s="460" t="s">
        <v>280</v>
      </c>
      <c r="S5" s="461" t="s">
        <v>281</v>
      </c>
      <c r="T5" s="462" t="s">
        <v>328</v>
      </c>
      <c r="U5" s="461" t="s">
        <v>19</v>
      </c>
      <c r="V5" s="461" t="s">
        <v>329</v>
      </c>
      <c r="W5" s="463" t="s">
        <v>277</v>
      </c>
      <c r="X5" s="463" t="s">
        <v>356</v>
      </c>
    </row>
    <row r="6" spans="2:24" x14ac:dyDescent="0.25">
      <c r="B6" s="363" t="s">
        <v>40</v>
      </c>
      <c r="C6" s="367" t="s">
        <v>334</v>
      </c>
      <c r="D6" s="378">
        <v>4810748</v>
      </c>
      <c r="E6" s="378">
        <v>5983016</v>
      </c>
      <c r="F6" s="378">
        <v>353140</v>
      </c>
      <c r="G6" s="379">
        <v>0</v>
      </c>
      <c r="H6" s="379">
        <v>0</v>
      </c>
      <c r="I6" s="380">
        <v>11146904</v>
      </c>
      <c r="K6" s="412">
        <v>2178135</v>
      </c>
      <c r="L6" s="413">
        <v>3400967</v>
      </c>
      <c r="M6" s="413">
        <v>0</v>
      </c>
      <c r="N6" s="414">
        <v>0</v>
      </c>
      <c r="O6" s="414">
        <v>0</v>
      </c>
      <c r="P6" s="415">
        <v>5579102</v>
      </c>
      <c r="R6" s="464">
        <f t="shared" ref="R6:W6" si="0">K6-D6</f>
        <v>-2632613</v>
      </c>
      <c r="S6" s="465">
        <f t="shared" si="0"/>
        <v>-2582049</v>
      </c>
      <c r="T6" s="465">
        <f t="shared" si="0"/>
        <v>-353140</v>
      </c>
      <c r="U6" s="466">
        <f t="shared" si="0"/>
        <v>0</v>
      </c>
      <c r="V6" s="466">
        <f t="shared" si="0"/>
        <v>0</v>
      </c>
      <c r="W6" s="467">
        <f t="shared" si="0"/>
        <v>-5567802</v>
      </c>
      <c r="X6" s="486">
        <f>W6/P6</f>
        <v>-0.99797458444029163</v>
      </c>
    </row>
    <row r="7" spans="2:24" x14ac:dyDescent="0.25">
      <c r="B7" s="364"/>
      <c r="C7" s="368" t="s">
        <v>42</v>
      </c>
      <c r="D7" s="381">
        <v>3338448</v>
      </c>
      <c r="E7" s="381">
        <v>4843194</v>
      </c>
      <c r="F7" s="381">
        <v>3630470</v>
      </c>
      <c r="G7" s="382">
        <v>0</v>
      </c>
      <c r="H7" s="382">
        <v>0</v>
      </c>
      <c r="I7" s="383">
        <v>11812112</v>
      </c>
      <c r="K7" s="416">
        <v>2381400</v>
      </c>
      <c r="L7" s="417">
        <v>1841000</v>
      </c>
      <c r="M7" s="417">
        <v>0</v>
      </c>
      <c r="N7" s="418">
        <v>0</v>
      </c>
      <c r="O7" s="418">
        <v>1750000</v>
      </c>
      <c r="P7" s="419">
        <v>5972400</v>
      </c>
      <c r="R7" s="468">
        <f t="shared" ref="R7:R70" si="1">K7-D7</f>
        <v>-957048</v>
      </c>
      <c r="S7" s="469">
        <f t="shared" ref="S7:S70" si="2">L7-E7</f>
        <v>-3002194</v>
      </c>
      <c r="T7" s="469">
        <f t="shared" ref="T7:T70" si="3">M7-F7</f>
        <v>-3630470</v>
      </c>
      <c r="U7" s="470">
        <f t="shared" ref="U7:U70" si="4">N7-G7</f>
        <v>0</v>
      </c>
      <c r="V7" s="470">
        <f t="shared" ref="V7:W70" si="5">O7-H7</f>
        <v>1750000</v>
      </c>
      <c r="W7" s="471">
        <f t="shared" si="5"/>
        <v>-5839712</v>
      </c>
      <c r="X7" s="487">
        <f t="shared" ref="X7:X70" si="6">W7/P7</f>
        <v>-0.97778313575781928</v>
      </c>
    </row>
    <row r="8" spans="2:24" x14ac:dyDescent="0.25">
      <c r="B8" s="364"/>
      <c r="C8" s="368" t="s">
        <v>283</v>
      </c>
      <c r="D8" s="381">
        <v>7512121</v>
      </c>
      <c r="E8" s="381">
        <v>4994105</v>
      </c>
      <c r="F8" s="381">
        <v>616667</v>
      </c>
      <c r="G8" s="382">
        <v>0</v>
      </c>
      <c r="H8" s="382">
        <v>0</v>
      </c>
      <c r="I8" s="383">
        <v>13122893</v>
      </c>
      <c r="K8" s="416">
        <v>3873436</v>
      </c>
      <c r="L8" s="417">
        <v>977438</v>
      </c>
      <c r="M8" s="417">
        <v>0</v>
      </c>
      <c r="N8" s="418">
        <v>0</v>
      </c>
      <c r="O8" s="418">
        <v>0</v>
      </c>
      <c r="P8" s="419">
        <v>4850874</v>
      </c>
      <c r="R8" s="468">
        <f>K8-D8</f>
        <v>-3638685</v>
      </c>
      <c r="S8" s="469">
        <f t="shared" si="2"/>
        <v>-4016667</v>
      </c>
      <c r="T8" s="469">
        <f t="shared" si="3"/>
        <v>-616667</v>
      </c>
      <c r="U8" s="470">
        <f t="shared" si="4"/>
        <v>0</v>
      </c>
      <c r="V8" s="470">
        <f t="shared" si="5"/>
        <v>0</v>
      </c>
      <c r="W8" s="471">
        <f t="shared" si="5"/>
        <v>-8272019</v>
      </c>
      <c r="X8" s="487">
        <f t="shared" si="6"/>
        <v>-1.7052636287811227</v>
      </c>
    </row>
    <row r="9" spans="2:24" x14ac:dyDescent="0.25">
      <c r="B9" s="364"/>
      <c r="C9" s="368" t="s">
        <v>335</v>
      </c>
      <c r="D9" s="381">
        <v>30318629</v>
      </c>
      <c r="E9" s="381">
        <v>34100988</v>
      </c>
      <c r="F9" s="381">
        <v>9641400</v>
      </c>
      <c r="G9" s="382">
        <v>20250000</v>
      </c>
      <c r="H9" s="382">
        <v>22360000</v>
      </c>
      <c r="I9" s="383">
        <v>116671017</v>
      </c>
      <c r="K9" s="416">
        <v>61509089.700000003</v>
      </c>
      <c r="L9" s="417">
        <v>177982496.63999999</v>
      </c>
      <c r="M9" s="417">
        <v>0</v>
      </c>
      <c r="N9" s="418">
        <v>723125</v>
      </c>
      <c r="O9" s="418">
        <v>40741294</v>
      </c>
      <c r="P9" s="419">
        <v>280956005.33999997</v>
      </c>
      <c r="R9" s="468">
        <f t="shared" si="1"/>
        <v>31190460.700000003</v>
      </c>
      <c r="S9" s="469">
        <f t="shared" si="2"/>
        <v>143881508.63999999</v>
      </c>
      <c r="T9" s="469">
        <f t="shared" si="3"/>
        <v>-9641400</v>
      </c>
      <c r="U9" s="470">
        <f t="shared" si="4"/>
        <v>-19526875</v>
      </c>
      <c r="V9" s="470">
        <f t="shared" si="5"/>
        <v>18381294</v>
      </c>
      <c r="W9" s="471">
        <f t="shared" si="5"/>
        <v>164284988.33999997</v>
      </c>
      <c r="X9" s="487">
        <f t="shared" si="6"/>
        <v>0.58473563553549912</v>
      </c>
    </row>
    <row r="10" spans="2:24" x14ac:dyDescent="0.25">
      <c r="B10" s="364"/>
      <c r="C10" s="368" t="s">
        <v>285</v>
      </c>
      <c r="D10" s="381">
        <v>570446</v>
      </c>
      <c r="E10" s="381">
        <v>835400</v>
      </c>
      <c r="F10" s="381">
        <v>0</v>
      </c>
      <c r="G10" s="381">
        <v>0</v>
      </c>
      <c r="H10" s="382">
        <v>0</v>
      </c>
      <c r="I10" s="383">
        <v>1405846</v>
      </c>
      <c r="K10" s="416">
        <v>595028</v>
      </c>
      <c r="L10" s="417">
        <v>445429</v>
      </c>
      <c r="M10" s="417">
        <v>0</v>
      </c>
      <c r="N10" s="417">
        <v>0</v>
      </c>
      <c r="O10" s="418">
        <v>0</v>
      </c>
      <c r="P10" s="419">
        <v>1040457</v>
      </c>
      <c r="R10" s="468">
        <f t="shared" si="1"/>
        <v>24582</v>
      </c>
      <c r="S10" s="469">
        <f t="shared" si="2"/>
        <v>-389971</v>
      </c>
      <c r="T10" s="469">
        <f t="shared" si="3"/>
        <v>0</v>
      </c>
      <c r="U10" s="469">
        <f t="shared" si="4"/>
        <v>0</v>
      </c>
      <c r="V10" s="470">
        <f t="shared" si="5"/>
        <v>0</v>
      </c>
      <c r="W10" s="471">
        <f t="shared" si="5"/>
        <v>-365389</v>
      </c>
      <c r="X10" s="487">
        <f t="shared" si="6"/>
        <v>-0.35118125977334957</v>
      </c>
    </row>
    <row r="11" spans="2:24" x14ac:dyDescent="0.25">
      <c r="B11" s="364"/>
      <c r="C11" s="368" t="s">
        <v>284</v>
      </c>
      <c r="D11" s="381">
        <v>1754006</v>
      </c>
      <c r="E11" s="381">
        <v>731990</v>
      </c>
      <c r="F11" s="381">
        <v>0</v>
      </c>
      <c r="G11" s="382">
        <v>0</v>
      </c>
      <c r="H11" s="382">
        <v>0</v>
      </c>
      <c r="I11" s="383">
        <v>2485996</v>
      </c>
      <c r="K11" s="416">
        <v>1119742</v>
      </c>
      <c r="L11" s="417">
        <v>530659</v>
      </c>
      <c r="M11" s="417">
        <v>0</v>
      </c>
      <c r="N11" s="418">
        <v>0</v>
      </c>
      <c r="O11" s="418">
        <v>0</v>
      </c>
      <c r="P11" s="419">
        <v>1650401</v>
      </c>
      <c r="R11" s="468">
        <f t="shared" si="1"/>
        <v>-634264</v>
      </c>
      <c r="S11" s="469">
        <f t="shared" si="2"/>
        <v>-201331</v>
      </c>
      <c r="T11" s="469">
        <f t="shared" si="3"/>
        <v>0</v>
      </c>
      <c r="U11" s="470">
        <f t="shared" si="4"/>
        <v>0</v>
      </c>
      <c r="V11" s="470">
        <f t="shared" si="5"/>
        <v>0</v>
      </c>
      <c r="W11" s="471">
        <f t="shared" si="5"/>
        <v>-835595</v>
      </c>
      <c r="X11" s="487">
        <f t="shared" si="6"/>
        <v>-0.50629816632442659</v>
      </c>
    </row>
    <row r="12" spans="2:24" ht="16.5" thickBot="1" x14ac:dyDescent="0.3">
      <c r="B12" s="364"/>
      <c r="C12" s="368" t="s">
        <v>336</v>
      </c>
      <c r="D12" s="381">
        <v>1004400</v>
      </c>
      <c r="E12" s="381">
        <v>995600</v>
      </c>
      <c r="F12" s="381">
        <v>3000000</v>
      </c>
      <c r="G12" s="382">
        <v>0</v>
      </c>
      <c r="H12" s="382">
        <v>0</v>
      </c>
      <c r="I12" s="383">
        <v>5000000</v>
      </c>
      <c r="K12" s="416">
        <v>0</v>
      </c>
      <c r="L12" s="417">
        <v>0</v>
      </c>
      <c r="M12" s="417">
        <v>0</v>
      </c>
      <c r="N12" s="418">
        <v>0</v>
      </c>
      <c r="O12" s="418">
        <v>0</v>
      </c>
      <c r="P12" s="419">
        <v>0</v>
      </c>
      <c r="R12" s="468">
        <f t="shared" si="1"/>
        <v>-1004400</v>
      </c>
      <c r="S12" s="469">
        <f t="shared" si="2"/>
        <v>-995600</v>
      </c>
      <c r="T12" s="469">
        <f t="shared" si="3"/>
        <v>-3000000</v>
      </c>
      <c r="U12" s="470">
        <f t="shared" si="4"/>
        <v>0</v>
      </c>
      <c r="V12" s="470">
        <f t="shared" si="5"/>
        <v>0</v>
      </c>
      <c r="W12" s="471">
        <f t="shared" si="5"/>
        <v>-5000000</v>
      </c>
      <c r="X12" s="487"/>
    </row>
    <row r="13" spans="2:24" x14ac:dyDescent="0.25">
      <c r="B13" s="363" t="s">
        <v>48</v>
      </c>
      <c r="C13" s="367" t="s">
        <v>337</v>
      </c>
      <c r="D13" s="378">
        <v>8018527</v>
      </c>
      <c r="E13" s="378">
        <v>2086000</v>
      </c>
      <c r="F13" s="378">
        <v>500000</v>
      </c>
      <c r="G13" s="379">
        <v>0</v>
      </c>
      <c r="H13" s="379">
        <v>0</v>
      </c>
      <c r="I13" s="380">
        <v>10604527</v>
      </c>
      <c r="K13" s="412">
        <v>5776595</v>
      </c>
      <c r="L13" s="413">
        <v>619410</v>
      </c>
      <c r="M13" s="413">
        <v>0</v>
      </c>
      <c r="N13" s="414">
        <v>0</v>
      </c>
      <c r="O13" s="414">
        <v>0</v>
      </c>
      <c r="P13" s="415">
        <v>6396005</v>
      </c>
      <c r="R13" s="464">
        <f t="shared" si="1"/>
        <v>-2241932</v>
      </c>
      <c r="S13" s="465">
        <f t="shared" si="2"/>
        <v>-1466590</v>
      </c>
      <c r="T13" s="465">
        <f t="shared" si="3"/>
        <v>-500000</v>
      </c>
      <c r="U13" s="466">
        <f t="shared" si="4"/>
        <v>0</v>
      </c>
      <c r="V13" s="466">
        <f t="shared" si="5"/>
        <v>0</v>
      </c>
      <c r="W13" s="467">
        <f t="shared" si="5"/>
        <v>-4208522</v>
      </c>
      <c r="X13" s="486">
        <f t="shared" si="6"/>
        <v>-0.65799229362703748</v>
      </c>
    </row>
    <row r="14" spans="2:24" x14ac:dyDescent="0.25">
      <c r="B14" s="401"/>
      <c r="C14" s="368" t="s">
        <v>338</v>
      </c>
      <c r="D14" s="381">
        <v>4207373</v>
      </c>
      <c r="E14" s="381">
        <v>10608741</v>
      </c>
      <c r="F14" s="381">
        <v>4096161</v>
      </c>
      <c r="G14" s="382">
        <v>0</v>
      </c>
      <c r="H14" s="382">
        <v>0</v>
      </c>
      <c r="I14" s="383">
        <v>18912275</v>
      </c>
      <c r="K14" s="416">
        <v>3017699</v>
      </c>
      <c r="L14" s="417">
        <v>31713197</v>
      </c>
      <c r="M14" s="417">
        <v>0</v>
      </c>
      <c r="N14" s="418">
        <v>0</v>
      </c>
      <c r="O14" s="418">
        <v>21161365</v>
      </c>
      <c r="P14" s="419">
        <v>55892261</v>
      </c>
      <c r="R14" s="468">
        <f t="shared" si="1"/>
        <v>-1189674</v>
      </c>
      <c r="S14" s="469">
        <f t="shared" si="2"/>
        <v>21104456</v>
      </c>
      <c r="T14" s="469">
        <f t="shared" si="3"/>
        <v>-4096161</v>
      </c>
      <c r="U14" s="470">
        <f t="shared" si="4"/>
        <v>0</v>
      </c>
      <c r="V14" s="470">
        <f t="shared" si="5"/>
        <v>21161365</v>
      </c>
      <c r="W14" s="471">
        <f t="shared" si="5"/>
        <v>36979986</v>
      </c>
      <c r="X14" s="487">
        <f t="shared" si="6"/>
        <v>0.66162980953660111</v>
      </c>
    </row>
    <row r="15" spans="2:24" x14ac:dyDescent="0.25">
      <c r="B15" s="401"/>
      <c r="C15" s="368" t="s">
        <v>286</v>
      </c>
      <c r="D15" s="381">
        <v>12111306</v>
      </c>
      <c r="E15" s="381">
        <v>25510707</v>
      </c>
      <c r="F15" s="381">
        <v>2060646</v>
      </c>
      <c r="G15" s="382">
        <v>0</v>
      </c>
      <c r="H15" s="382">
        <v>0</v>
      </c>
      <c r="I15" s="383">
        <v>39682659</v>
      </c>
      <c r="K15" s="416">
        <v>1450377</v>
      </c>
      <c r="L15" s="417">
        <v>1466175</v>
      </c>
      <c r="M15" s="417">
        <v>0</v>
      </c>
      <c r="N15" s="418">
        <v>0</v>
      </c>
      <c r="O15" s="418">
        <v>7103610.1899999995</v>
      </c>
      <c r="P15" s="419">
        <v>10020162.189999999</v>
      </c>
      <c r="R15" s="468">
        <f t="shared" si="1"/>
        <v>-10660929</v>
      </c>
      <c r="S15" s="469">
        <f t="shared" si="2"/>
        <v>-24044532</v>
      </c>
      <c r="T15" s="469">
        <f t="shared" si="3"/>
        <v>-2060646</v>
      </c>
      <c r="U15" s="470">
        <f t="shared" si="4"/>
        <v>0</v>
      </c>
      <c r="V15" s="470">
        <f t="shared" si="5"/>
        <v>7103610.1899999995</v>
      </c>
      <c r="W15" s="471">
        <f t="shared" si="5"/>
        <v>-29662496.810000002</v>
      </c>
      <c r="X15" s="487">
        <f t="shared" si="6"/>
        <v>-2.960281105988765</v>
      </c>
    </row>
    <row r="16" spans="2:24" x14ac:dyDescent="0.25">
      <c r="B16" s="364"/>
      <c r="C16" s="368" t="s">
        <v>288</v>
      </c>
      <c r="D16" s="381">
        <v>10909173</v>
      </c>
      <c r="E16" s="381">
        <v>11634955</v>
      </c>
      <c r="F16" s="381">
        <v>19950000</v>
      </c>
      <c r="G16" s="381">
        <v>0</v>
      </c>
      <c r="H16" s="382">
        <v>0</v>
      </c>
      <c r="I16" s="383">
        <v>42494128</v>
      </c>
      <c r="K16" s="416">
        <v>7553747</v>
      </c>
      <c r="L16" s="417">
        <v>12091115</v>
      </c>
      <c r="M16" s="417">
        <v>0</v>
      </c>
      <c r="N16" s="417">
        <v>0</v>
      </c>
      <c r="O16" s="418">
        <v>0</v>
      </c>
      <c r="P16" s="419">
        <v>19644862</v>
      </c>
      <c r="R16" s="468">
        <f t="shared" si="1"/>
        <v>-3355426</v>
      </c>
      <c r="S16" s="469">
        <f t="shared" si="2"/>
        <v>456160</v>
      </c>
      <c r="T16" s="469">
        <f t="shared" si="3"/>
        <v>-19950000</v>
      </c>
      <c r="U16" s="469">
        <f t="shared" si="4"/>
        <v>0</v>
      </c>
      <c r="V16" s="470">
        <f t="shared" si="5"/>
        <v>0</v>
      </c>
      <c r="W16" s="471">
        <f t="shared" si="5"/>
        <v>-22849266</v>
      </c>
      <c r="X16" s="487">
        <f t="shared" si="6"/>
        <v>-1.1631166459708395</v>
      </c>
    </row>
    <row r="17" spans="2:24" x14ac:dyDescent="0.25">
      <c r="B17" s="364"/>
      <c r="C17" s="368" t="s">
        <v>233</v>
      </c>
      <c r="D17" s="381">
        <v>2606873</v>
      </c>
      <c r="E17" s="381">
        <v>2167126</v>
      </c>
      <c r="F17" s="381">
        <v>110000</v>
      </c>
      <c r="G17" s="382">
        <v>0</v>
      </c>
      <c r="H17" s="382">
        <v>0</v>
      </c>
      <c r="I17" s="383">
        <v>4883999</v>
      </c>
      <c r="K17" s="416">
        <v>11136557</v>
      </c>
      <c r="L17" s="417">
        <v>8619306</v>
      </c>
      <c r="M17" s="417">
        <v>0</v>
      </c>
      <c r="N17" s="418">
        <v>0</v>
      </c>
      <c r="O17" s="418">
        <v>5376080</v>
      </c>
      <c r="P17" s="419">
        <v>25131943</v>
      </c>
      <c r="R17" s="468">
        <f t="shared" si="1"/>
        <v>8529684</v>
      </c>
      <c r="S17" s="469">
        <f t="shared" si="2"/>
        <v>6452180</v>
      </c>
      <c r="T17" s="469">
        <f t="shared" si="3"/>
        <v>-110000</v>
      </c>
      <c r="U17" s="470">
        <f t="shared" si="4"/>
        <v>0</v>
      </c>
      <c r="V17" s="470">
        <f t="shared" si="5"/>
        <v>5376080</v>
      </c>
      <c r="W17" s="471">
        <f t="shared" si="5"/>
        <v>20247944</v>
      </c>
      <c r="X17" s="487">
        <f t="shared" si="6"/>
        <v>0.80566568211618184</v>
      </c>
    </row>
    <row r="18" spans="2:24" x14ac:dyDescent="0.25">
      <c r="B18" s="364"/>
      <c r="C18" s="368" t="s">
        <v>290</v>
      </c>
      <c r="D18" s="381">
        <v>3981605</v>
      </c>
      <c r="E18" s="381">
        <v>11827812</v>
      </c>
      <c r="F18" s="381">
        <v>30210000</v>
      </c>
      <c r="G18" s="382">
        <v>0</v>
      </c>
      <c r="H18" s="382">
        <v>0</v>
      </c>
      <c r="I18" s="383">
        <v>46019417</v>
      </c>
      <c r="K18" s="416">
        <v>1285278</v>
      </c>
      <c r="L18" s="417">
        <v>520494</v>
      </c>
      <c r="M18" s="417">
        <v>0</v>
      </c>
      <c r="N18" s="418">
        <v>0</v>
      </c>
      <c r="O18" s="418">
        <v>0</v>
      </c>
      <c r="P18" s="419">
        <v>1805772</v>
      </c>
      <c r="R18" s="468">
        <f t="shared" si="1"/>
        <v>-2696327</v>
      </c>
      <c r="S18" s="469">
        <f t="shared" si="2"/>
        <v>-11307318</v>
      </c>
      <c r="T18" s="469">
        <f t="shared" si="3"/>
        <v>-30210000</v>
      </c>
      <c r="U18" s="470">
        <f t="shared" si="4"/>
        <v>0</v>
      </c>
      <c r="V18" s="470">
        <f t="shared" si="5"/>
        <v>0</v>
      </c>
      <c r="W18" s="471">
        <f t="shared" si="5"/>
        <v>-44213645</v>
      </c>
      <c r="X18" s="487">
        <f t="shared" si="6"/>
        <v>-24.484622089610426</v>
      </c>
    </row>
    <row r="19" spans="2:24" ht="16.5" thickBot="1" x14ac:dyDescent="0.3">
      <c r="B19" s="364"/>
      <c r="C19" s="368" t="s">
        <v>350</v>
      </c>
      <c r="D19" s="381">
        <v>2270326</v>
      </c>
      <c r="E19" s="381">
        <v>2959153</v>
      </c>
      <c r="F19" s="381">
        <v>94077000</v>
      </c>
      <c r="G19" s="382">
        <v>0</v>
      </c>
      <c r="H19" s="382">
        <v>0</v>
      </c>
      <c r="I19" s="383">
        <v>99306479</v>
      </c>
      <c r="K19" s="416">
        <v>3947174</v>
      </c>
      <c r="L19" s="417">
        <v>7474649.8200000003</v>
      </c>
      <c r="M19" s="417">
        <v>0</v>
      </c>
      <c r="N19" s="418">
        <v>0</v>
      </c>
      <c r="O19" s="418">
        <v>6180875</v>
      </c>
      <c r="P19" s="419">
        <v>17602698.82</v>
      </c>
      <c r="R19" s="468">
        <f t="shared" si="1"/>
        <v>1676848</v>
      </c>
      <c r="S19" s="469">
        <f t="shared" si="2"/>
        <v>4515496.82</v>
      </c>
      <c r="T19" s="469">
        <f t="shared" si="3"/>
        <v>-94077000</v>
      </c>
      <c r="U19" s="470">
        <f t="shared" si="4"/>
        <v>0</v>
      </c>
      <c r="V19" s="470">
        <f t="shared" si="5"/>
        <v>6180875</v>
      </c>
      <c r="W19" s="471">
        <f t="shared" si="5"/>
        <v>-81703780.180000007</v>
      </c>
      <c r="X19" s="487">
        <f t="shared" si="6"/>
        <v>-4.6415484929600135</v>
      </c>
    </row>
    <row r="20" spans="2:24" x14ac:dyDescent="0.25">
      <c r="B20" s="363" t="s">
        <v>57</v>
      </c>
      <c r="C20" s="367" t="s">
        <v>339</v>
      </c>
      <c r="D20" s="403">
        <v>18877954</v>
      </c>
      <c r="E20" s="378">
        <v>34992378</v>
      </c>
      <c r="F20" s="378">
        <v>54100000</v>
      </c>
      <c r="G20" s="378">
        <v>232277103</v>
      </c>
      <c r="H20" s="379">
        <v>0</v>
      </c>
      <c r="I20" s="380">
        <v>340247435</v>
      </c>
      <c r="K20" s="412">
        <v>15442785</v>
      </c>
      <c r="L20" s="413">
        <v>15175622</v>
      </c>
      <c r="M20" s="413">
        <v>242020132</v>
      </c>
      <c r="N20" s="413">
        <v>0</v>
      </c>
      <c r="O20" s="414">
        <v>10713709</v>
      </c>
      <c r="P20" s="415">
        <v>283352248</v>
      </c>
      <c r="R20" s="464">
        <f t="shared" si="1"/>
        <v>-3435169</v>
      </c>
      <c r="S20" s="465">
        <f t="shared" si="2"/>
        <v>-19816756</v>
      </c>
      <c r="T20" s="465">
        <f t="shared" si="3"/>
        <v>187920132</v>
      </c>
      <c r="U20" s="465">
        <f t="shared" si="4"/>
        <v>-232277103</v>
      </c>
      <c r="V20" s="466">
        <f t="shared" si="5"/>
        <v>10713709</v>
      </c>
      <c r="W20" s="467">
        <f t="shared" si="5"/>
        <v>-56895187</v>
      </c>
      <c r="X20" s="486">
        <f t="shared" si="6"/>
        <v>-0.20079313787551106</v>
      </c>
    </row>
    <row r="21" spans="2:24" ht="16.5" thickBot="1" x14ac:dyDescent="0.3">
      <c r="B21" s="402"/>
      <c r="C21" s="369" t="s">
        <v>340</v>
      </c>
      <c r="D21" s="404">
        <v>57050957</v>
      </c>
      <c r="E21" s="384">
        <v>55627076</v>
      </c>
      <c r="F21" s="384">
        <v>1184500</v>
      </c>
      <c r="G21" s="384">
        <v>0</v>
      </c>
      <c r="H21" s="385">
        <v>0</v>
      </c>
      <c r="I21" s="386">
        <v>113862533</v>
      </c>
      <c r="K21" s="420">
        <v>60903648.339999996</v>
      </c>
      <c r="L21" s="421">
        <v>22523898</v>
      </c>
      <c r="M21" s="421">
        <v>0</v>
      </c>
      <c r="N21" s="421">
        <v>0</v>
      </c>
      <c r="O21" s="422">
        <v>0</v>
      </c>
      <c r="P21" s="423">
        <v>83427546.340000004</v>
      </c>
      <c r="R21" s="472">
        <f t="shared" si="1"/>
        <v>3852691.3399999961</v>
      </c>
      <c r="S21" s="473">
        <f t="shared" si="2"/>
        <v>-33103178</v>
      </c>
      <c r="T21" s="473">
        <f t="shared" si="3"/>
        <v>-1184500</v>
      </c>
      <c r="U21" s="473">
        <f t="shared" si="4"/>
        <v>0</v>
      </c>
      <c r="V21" s="474">
        <f t="shared" si="5"/>
        <v>0</v>
      </c>
      <c r="W21" s="475">
        <f t="shared" si="5"/>
        <v>-30434986.659999996</v>
      </c>
      <c r="X21" s="488">
        <f t="shared" si="6"/>
        <v>-0.36480740469059797</v>
      </c>
    </row>
    <row r="22" spans="2:24" x14ac:dyDescent="0.25">
      <c r="B22" s="401" t="s">
        <v>60</v>
      </c>
      <c r="C22" s="368" t="s">
        <v>292</v>
      </c>
      <c r="D22" s="381">
        <v>37756124</v>
      </c>
      <c r="E22" s="381">
        <v>69850391</v>
      </c>
      <c r="F22" s="381">
        <v>9615837</v>
      </c>
      <c r="G22" s="382">
        <v>63203340</v>
      </c>
      <c r="H22" s="382">
        <v>0</v>
      </c>
      <c r="I22" s="383">
        <v>180425692</v>
      </c>
      <c r="K22" s="416">
        <v>36024158</v>
      </c>
      <c r="L22" s="417">
        <v>26341714</v>
      </c>
      <c r="M22" s="417">
        <v>63111650</v>
      </c>
      <c r="N22" s="418">
        <v>0</v>
      </c>
      <c r="O22" s="418">
        <v>1903477</v>
      </c>
      <c r="P22" s="419">
        <v>127380999</v>
      </c>
      <c r="R22" s="468">
        <f t="shared" si="1"/>
        <v>-1731966</v>
      </c>
      <c r="S22" s="469">
        <f t="shared" si="2"/>
        <v>-43508677</v>
      </c>
      <c r="T22" s="469">
        <f t="shared" si="3"/>
        <v>53495813</v>
      </c>
      <c r="U22" s="470">
        <f t="shared" si="4"/>
        <v>-63203340</v>
      </c>
      <c r="V22" s="470">
        <f t="shared" si="5"/>
        <v>1903477</v>
      </c>
      <c r="W22" s="471">
        <f t="shared" si="5"/>
        <v>-53044693</v>
      </c>
      <c r="X22" s="487">
        <f t="shared" si="6"/>
        <v>-0.41642547488577947</v>
      </c>
    </row>
    <row r="23" spans="2:24" ht="16.5" thickBot="1" x14ac:dyDescent="0.3">
      <c r="B23" s="364"/>
      <c r="C23" s="368" t="s">
        <v>61</v>
      </c>
      <c r="D23" s="381">
        <v>3931758</v>
      </c>
      <c r="E23" s="381">
        <v>7013116</v>
      </c>
      <c r="F23" s="381">
        <v>87000</v>
      </c>
      <c r="G23" s="382">
        <v>0</v>
      </c>
      <c r="H23" s="381">
        <v>600000</v>
      </c>
      <c r="I23" s="383">
        <v>11631874</v>
      </c>
      <c r="K23" s="416">
        <v>3137816</v>
      </c>
      <c r="L23" s="417">
        <v>2032088</v>
      </c>
      <c r="M23" s="417">
        <v>0</v>
      </c>
      <c r="N23" s="418">
        <v>0</v>
      </c>
      <c r="O23" s="417">
        <v>0</v>
      </c>
      <c r="P23" s="419">
        <v>5169904</v>
      </c>
      <c r="R23" s="468">
        <f t="shared" si="1"/>
        <v>-793942</v>
      </c>
      <c r="S23" s="469">
        <f t="shared" si="2"/>
        <v>-4981028</v>
      </c>
      <c r="T23" s="469">
        <f t="shared" si="3"/>
        <v>-87000</v>
      </c>
      <c r="U23" s="470">
        <f t="shared" si="4"/>
        <v>0</v>
      </c>
      <c r="V23" s="469">
        <f t="shared" si="5"/>
        <v>-600000</v>
      </c>
      <c r="W23" s="471">
        <f t="shared" si="5"/>
        <v>-6461970</v>
      </c>
      <c r="X23" s="487">
        <f t="shared" si="6"/>
        <v>-1.2499206948523609</v>
      </c>
    </row>
    <row r="24" spans="2:24" x14ac:dyDescent="0.25">
      <c r="B24" s="363" t="s">
        <v>62</v>
      </c>
      <c r="C24" s="367" t="s">
        <v>293</v>
      </c>
      <c r="D24" s="378">
        <v>5942646</v>
      </c>
      <c r="E24" s="378">
        <v>4692602</v>
      </c>
      <c r="F24" s="378">
        <v>14385821</v>
      </c>
      <c r="G24" s="379">
        <v>5000000</v>
      </c>
      <c r="H24" s="379">
        <v>0</v>
      </c>
      <c r="I24" s="380">
        <v>30021069</v>
      </c>
      <c r="K24" s="412">
        <v>3443861</v>
      </c>
      <c r="L24" s="413">
        <v>-227643</v>
      </c>
      <c r="M24" s="413">
        <v>0</v>
      </c>
      <c r="N24" s="414">
        <v>0</v>
      </c>
      <c r="O24" s="414">
        <v>8769004</v>
      </c>
      <c r="P24" s="415">
        <v>11985222</v>
      </c>
      <c r="R24" s="464">
        <f t="shared" si="1"/>
        <v>-2498785</v>
      </c>
      <c r="S24" s="465">
        <f t="shared" si="2"/>
        <v>-4920245</v>
      </c>
      <c r="T24" s="465">
        <f t="shared" si="3"/>
        <v>-14385821</v>
      </c>
      <c r="U24" s="466">
        <f t="shared" si="4"/>
        <v>-5000000</v>
      </c>
      <c r="V24" s="466">
        <f t="shared" si="5"/>
        <v>8769004</v>
      </c>
      <c r="W24" s="467">
        <f t="shared" si="5"/>
        <v>-18035847</v>
      </c>
      <c r="X24" s="486">
        <f t="shared" si="6"/>
        <v>-1.5048404610277557</v>
      </c>
    </row>
    <row r="25" spans="2:24" x14ac:dyDescent="0.25">
      <c r="B25" s="401"/>
      <c r="C25" s="368" t="s">
        <v>341</v>
      </c>
      <c r="D25" s="381">
        <v>4605709</v>
      </c>
      <c r="E25" s="381">
        <v>8737200</v>
      </c>
      <c r="F25" s="381">
        <v>22250000</v>
      </c>
      <c r="G25" s="382">
        <v>0</v>
      </c>
      <c r="H25" s="382">
        <v>0</v>
      </c>
      <c r="I25" s="383">
        <v>35592909</v>
      </c>
      <c r="K25" s="416">
        <v>1734226.72</v>
      </c>
      <c r="L25" s="417">
        <v>593659</v>
      </c>
      <c r="M25" s="417">
        <v>0</v>
      </c>
      <c r="N25" s="418">
        <v>0</v>
      </c>
      <c r="O25" s="418">
        <v>332841066</v>
      </c>
      <c r="P25" s="419">
        <v>335168951.72000003</v>
      </c>
      <c r="R25" s="468">
        <f t="shared" si="1"/>
        <v>-2871482.2800000003</v>
      </c>
      <c r="S25" s="469">
        <f t="shared" si="2"/>
        <v>-8143541</v>
      </c>
      <c r="T25" s="469">
        <f t="shared" si="3"/>
        <v>-22250000</v>
      </c>
      <c r="U25" s="470">
        <f t="shared" si="4"/>
        <v>0</v>
      </c>
      <c r="V25" s="470">
        <f t="shared" si="5"/>
        <v>332841066</v>
      </c>
      <c r="W25" s="471">
        <f t="shared" si="5"/>
        <v>299576042.72000003</v>
      </c>
      <c r="X25" s="487">
        <f t="shared" si="6"/>
        <v>0.89380606760457249</v>
      </c>
    </row>
    <row r="26" spans="2:24" x14ac:dyDescent="0.25">
      <c r="B26" s="401"/>
      <c r="C26" s="368" t="s">
        <v>56</v>
      </c>
      <c r="D26" s="381">
        <v>8750403</v>
      </c>
      <c r="E26" s="381">
        <v>1604318</v>
      </c>
      <c r="F26" s="381">
        <v>750000</v>
      </c>
      <c r="G26" s="382">
        <v>0</v>
      </c>
      <c r="H26" s="382">
        <v>0</v>
      </c>
      <c r="I26" s="383">
        <v>11104721</v>
      </c>
      <c r="K26" s="416">
        <v>366960</v>
      </c>
      <c r="L26" s="417">
        <v>15293</v>
      </c>
      <c r="M26" s="417">
        <v>0</v>
      </c>
      <c r="N26" s="418">
        <v>0</v>
      </c>
      <c r="O26" s="418">
        <v>0</v>
      </c>
      <c r="P26" s="419">
        <v>382253</v>
      </c>
      <c r="R26" s="468">
        <f t="shared" si="1"/>
        <v>-8383443</v>
      </c>
      <c r="S26" s="469">
        <f t="shared" si="2"/>
        <v>-1589025</v>
      </c>
      <c r="T26" s="469">
        <f t="shared" si="3"/>
        <v>-750000</v>
      </c>
      <c r="U26" s="470">
        <f t="shared" si="4"/>
        <v>0</v>
      </c>
      <c r="V26" s="470">
        <f t="shared" si="5"/>
        <v>0</v>
      </c>
      <c r="W26" s="471">
        <f t="shared" si="5"/>
        <v>-10722468</v>
      </c>
      <c r="X26" s="487">
        <f t="shared" si="6"/>
        <v>-28.050709870164525</v>
      </c>
    </row>
    <row r="27" spans="2:24" x14ac:dyDescent="0.25">
      <c r="B27" s="401"/>
      <c r="C27" s="368" t="s">
        <v>342</v>
      </c>
      <c r="D27" s="381">
        <v>7068568</v>
      </c>
      <c r="E27" s="381">
        <v>5947046</v>
      </c>
      <c r="F27" s="381">
        <v>27000000</v>
      </c>
      <c r="G27" s="382">
        <v>4543290</v>
      </c>
      <c r="H27" s="382">
        <v>0</v>
      </c>
      <c r="I27" s="383">
        <v>44558904</v>
      </c>
      <c r="K27" s="416">
        <v>6712599</v>
      </c>
      <c r="L27" s="417">
        <v>5148760</v>
      </c>
      <c r="M27" s="417">
        <v>0</v>
      </c>
      <c r="N27" s="418">
        <v>0</v>
      </c>
      <c r="O27" s="418">
        <v>59662197</v>
      </c>
      <c r="P27" s="419">
        <v>71523556</v>
      </c>
      <c r="R27" s="468">
        <f t="shared" si="1"/>
        <v>-355969</v>
      </c>
      <c r="S27" s="469">
        <f t="shared" si="2"/>
        <v>-798286</v>
      </c>
      <c r="T27" s="469">
        <f t="shared" si="3"/>
        <v>-27000000</v>
      </c>
      <c r="U27" s="470">
        <f t="shared" si="4"/>
        <v>-4543290</v>
      </c>
      <c r="V27" s="470">
        <f t="shared" si="5"/>
        <v>59662197</v>
      </c>
      <c r="W27" s="471">
        <f t="shared" si="5"/>
        <v>26964652</v>
      </c>
      <c r="X27" s="487">
        <f t="shared" si="6"/>
        <v>0.37700379438628584</v>
      </c>
    </row>
    <row r="28" spans="2:24" x14ac:dyDescent="0.25">
      <c r="B28" s="364"/>
      <c r="C28" s="368" t="s">
        <v>295</v>
      </c>
      <c r="D28" s="381">
        <v>638866</v>
      </c>
      <c r="E28" s="381">
        <v>286927</v>
      </c>
      <c r="F28" s="381">
        <v>5000000</v>
      </c>
      <c r="G28" s="382">
        <v>0</v>
      </c>
      <c r="H28" s="382">
        <v>0</v>
      </c>
      <c r="I28" s="383">
        <v>5925793</v>
      </c>
      <c r="K28" s="416">
        <v>5418929</v>
      </c>
      <c r="L28" s="417">
        <v>1513812</v>
      </c>
      <c r="M28" s="417">
        <v>0</v>
      </c>
      <c r="N28" s="418">
        <v>0</v>
      </c>
      <c r="O28" s="418">
        <v>550370</v>
      </c>
      <c r="P28" s="419">
        <v>7483111</v>
      </c>
      <c r="R28" s="468">
        <f t="shared" si="1"/>
        <v>4780063</v>
      </c>
      <c r="S28" s="469">
        <f t="shared" si="2"/>
        <v>1226885</v>
      </c>
      <c r="T28" s="469">
        <f t="shared" si="3"/>
        <v>-5000000</v>
      </c>
      <c r="U28" s="470">
        <f t="shared" si="4"/>
        <v>0</v>
      </c>
      <c r="V28" s="470">
        <f t="shared" si="5"/>
        <v>550370</v>
      </c>
      <c r="W28" s="471">
        <f t="shared" si="5"/>
        <v>1557318</v>
      </c>
      <c r="X28" s="487">
        <f t="shared" si="6"/>
        <v>0.208111038310136</v>
      </c>
    </row>
    <row r="29" spans="2:24" ht="16.5" thickBot="1" x14ac:dyDescent="0.3">
      <c r="B29" s="365"/>
      <c r="C29" s="369" t="s">
        <v>343</v>
      </c>
      <c r="D29" s="385">
        <v>10279558</v>
      </c>
      <c r="E29" s="385">
        <v>5483331</v>
      </c>
      <c r="F29" s="384">
        <v>17250000</v>
      </c>
      <c r="G29" s="385">
        <v>0</v>
      </c>
      <c r="H29" s="385">
        <v>0</v>
      </c>
      <c r="I29" s="386">
        <v>33012889</v>
      </c>
      <c r="K29" s="424">
        <v>5519490</v>
      </c>
      <c r="L29" s="422">
        <v>3278119</v>
      </c>
      <c r="M29" s="421">
        <v>4554710</v>
      </c>
      <c r="N29" s="422">
        <v>0</v>
      </c>
      <c r="O29" s="422">
        <v>1616005</v>
      </c>
      <c r="P29" s="423">
        <v>14968324</v>
      </c>
      <c r="R29" s="476">
        <f t="shared" si="1"/>
        <v>-4760068</v>
      </c>
      <c r="S29" s="474">
        <f t="shared" si="2"/>
        <v>-2205212</v>
      </c>
      <c r="T29" s="473">
        <f t="shared" si="3"/>
        <v>-12695290</v>
      </c>
      <c r="U29" s="474">
        <f t="shared" si="4"/>
        <v>0</v>
      </c>
      <c r="V29" s="474">
        <f t="shared" si="5"/>
        <v>1616005</v>
      </c>
      <c r="W29" s="475">
        <f t="shared" si="5"/>
        <v>-18044565</v>
      </c>
      <c r="X29" s="488">
        <f t="shared" si="6"/>
        <v>-1.2055167298623413</v>
      </c>
    </row>
    <row r="30" spans="2:24" x14ac:dyDescent="0.25">
      <c r="B30" s="363" t="s">
        <v>296</v>
      </c>
      <c r="C30" s="367" t="s">
        <v>351</v>
      </c>
      <c r="D30" s="378">
        <v>15534085</v>
      </c>
      <c r="E30" s="378">
        <v>16095269</v>
      </c>
      <c r="F30" s="378">
        <v>32875644</v>
      </c>
      <c r="G30" s="379">
        <v>40160750</v>
      </c>
      <c r="H30" s="379">
        <v>0</v>
      </c>
      <c r="I30" s="380">
        <v>104665748</v>
      </c>
      <c r="K30" s="412">
        <v>13258683</v>
      </c>
      <c r="L30" s="413">
        <v>6432295</v>
      </c>
      <c r="M30" s="413">
        <v>9645189</v>
      </c>
      <c r="N30" s="414">
        <v>0</v>
      </c>
      <c r="O30" s="414">
        <v>292585</v>
      </c>
      <c r="P30" s="415">
        <v>29628752</v>
      </c>
      <c r="R30" s="464">
        <f t="shared" si="1"/>
        <v>-2275402</v>
      </c>
      <c r="S30" s="465">
        <f t="shared" si="2"/>
        <v>-9662974</v>
      </c>
      <c r="T30" s="465">
        <f t="shared" si="3"/>
        <v>-23230455</v>
      </c>
      <c r="U30" s="466">
        <f t="shared" si="4"/>
        <v>-40160750</v>
      </c>
      <c r="V30" s="466">
        <f t="shared" si="5"/>
        <v>292585</v>
      </c>
      <c r="W30" s="467">
        <f t="shared" si="5"/>
        <v>-75036996</v>
      </c>
      <c r="X30" s="486">
        <f t="shared" si="6"/>
        <v>-2.5325736298309156</v>
      </c>
    </row>
    <row r="31" spans="2:24" x14ac:dyDescent="0.25">
      <c r="B31" s="401"/>
      <c r="C31" s="368" t="s">
        <v>344</v>
      </c>
      <c r="D31" s="381">
        <v>5432721</v>
      </c>
      <c r="E31" s="381">
        <v>10938316</v>
      </c>
      <c r="F31" s="381">
        <v>0</v>
      </c>
      <c r="G31" s="382">
        <v>11210504</v>
      </c>
      <c r="H31" s="382">
        <v>0</v>
      </c>
      <c r="I31" s="383">
        <v>27581541</v>
      </c>
      <c r="K31" s="416">
        <v>1339411</v>
      </c>
      <c r="L31" s="417">
        <v>462729</v>
      </c>
      <c r="M31" s="417">
        <v>0</v>
      </c>
      <c r="N31" s="418">
        <v>0</v>
      </c>
      <c r="O31" s="418">
        <v>3225000</v>
      </c>
      <c r="P31" s="419">
        <v>5027140</v>
      </c>
      <c r="R31" s="468">
        <f t="shared" si="1"/>
        <v>-4093310</v>
      </c>
      <c r="S31" s="469">
        <f t="shared" si="2"/>
        <v>-10475587</v>
      </c>
      <c r="T31" s="469">
        <f t="shared" si="3"/>
        <v>0</v>
      </c>
      <c r="U31" s="470">
        <f t="shared" si="4"/>
        <v>-11210504</v>
      </c>
      <c r="V31" s="470">
        <f t="shared" si="5"/>
        <v>3225000</v>
      </c>
      <c r="W31" s="471">
        <f t="shared" si="5"/>
        <v>-22554401</v>
      </c>
      <c r="X31" s="487">
        <f t="shared" si="6"/>
        <v>-4.4865273296546349</v>
      </c>
    </row>
    <row r="32" spans="2:24" x14ac:dyDescent="0.25">
      <c r="B32" s="401"/>
      <c r="C32" s="368" t="s">
        <v>345</v>
      </c>
      <c r="D32" s="381">
        <v>28780290</v>
      </c>
      <c r="E32" s="381">
        <v>17410000</v>
      </c>
      <c r="F32" s="381">
        <v>4776070</v>
      </c>
      <c r="G32" s="382">
        <v>147740104</v>
      </c>
      <c r="H32" s="382">
        <v>0</v>
      </c>
      <c r="I32" s="383">
        <v>198706464</v>
      </c>
      <c r="K32" s="416">
        <v>4140439</v>
      </c>
      <c r="L32" s="417">
        <v>2179388</v>
      </c>
      <c r="M32" s="417">
        <v>4373462</v>
      </c>
      <c r="N32" s="418">
        <v>0</v>
      </c>
      <c r="O32" s="418">
        <v>0</v>
      </c>
      <c r="P32" s="419">
        <v>10693289</v>
      </c>
      <c r="R32" s="468">
        <f t="shared" si="1"/>
        <v>-24639851</v>
      </c>
      <c r="S32" s="469">
        <f t="shared" si="2"/>
        <v>-15230612</v>
      </c>
      <c r="T32" s="469">
        <f t="shared" si="3"/>
        <v>-402608</v>
      </c>
      <c r="U32" s="470">
        <f t="shared" si="4"/>
        <v>-147740104</v>
      </c>
      <c r="V32" s="470">
        <f t="shared" si="5"/>
        <v>0</v>
      </c>
      <c r="W32" s="471">
        <f t="shared" si="5"/>
        <v>-188013175</v>
      </c>
      <c r="X32" s="487">
        <f t="shared" si="6"/>
        <v>-17.582352352021907</v>
      </c>
    </row>
    <row r="33" spans="2:24" x14ac:dyDescent="0.25">
      <c r="B33" s="364"/>
      <c r="C33" s="368" t="s">
        <v>346</v>
      </c>
      <c r="D33" s="381">
        <v>2677578</v>
      </c>
      <c r="E33" s="381">
        <v>1784045</v>
      </c>
      <c r="F33" s="381">
        <v>1260000</v>
      </c>
      <c r="G33" s="381">
        <v>0</v>
      </c>
      <c r="H33" s="382">
        <v>0</v>
      </c>
      <c r="I33" s="383">
        <v>5721623</v>
      </c>
      <c r="K33" s="416">
        <v>35944823</v>
      </c>
      <c r="L33" s="417">
        <v>13930890</v>
      </c>
      <c r="M33" s="417">
        <v>132953266</v>
      </c>
      <c r="N33" s="417">
        <v>0</v>
      </c>
      <c r="O33" s="418">
        <v>472158</v>
      </c>
      <c r="P33" s="419">
        <v>183301137</v>
      </c>
      <c r="R33" s="468">
        <f t="shared" si="1"/>
        <v>33267245</v>
      </c>
      <c r="S33" s="469">
        <f t="shared" si="2"/>
        <v>12146845</v>
      </c>
      <c r="T33" s="469">
        <f t="shared" si="3"/>
        <v>131693266</v>
      </c>
      <c r="U33" s="469">
        <f t="shared" si="4"/>
        <v>0</v>
      </c>
      <c r="V33" s="470">
        <f t="shared" si="5"/>
        <v>472158</v>
      </c>
      <c r="W33" s="471">
        <f t="shared" si="5"/>
        <v>177579514</v>
      </c>
      <c r="X33" s="487">
        <f t="shared" si="6"/>
        <v>0.96878566552481338</v>
      </c>
    </row>
    <row r="34" spans="2:24" x14ac:dyDescent="0.25">
      <c r="B34" s="364"/>
      <c r="C34" s="368" t="s">
        <v>299</v>
      </c>
      <c r="D34" s="381">
        <v>1005949</v>
      </c>
      <c r="E34" s="381">
        <v>322997</v>
      </c>
      <c r="F34" s="381">
        <v>0</v>
      </c>
      <c r="G34" s="382">
        <v>0</v>
      </c>
      <c r="H34" s="382">
        <v>0</v>
      </c>
      <c r="I34" s="383">
        <v>1328946</v>
      </c>
      <c r="K34" s="416">
        <v>1596034</v>
      </c>
      <c r="L34" s="417">
        <v>1614626</v>
      </c>
      <c r="M34" s="417">
        <v>0</v>
      </c>
      <c r="N34" s="418">
        <v>0</v>
      </c>
      <c r="O34" s="418">
        <v>0</v>
      </c>
      <c r="P34" s="419">
        <v>3210660</v>
      </c>
      <c r="R34" s="468">
        <f>K34-D34</f>
        <v>590085</v>
      </c>
      <c r="S34" s="469">
        <f t="shared" si="2"/>
        <v>1291629</v>
      </c>
      <c r="T34" s="469">
        <f t="shared" si="3"/>
        <v>0</v>
      </c>
      <c r="U34" s="470">
        <f t="shared" si="4"/>
        <v>0</v>
      </c>
      <c r="V34" s="470">
        <f t="shared" si="5"/>
        <v>0</v>
      </c>
      <c r="W34" s="471">
        <f t="shared" si="5"/>
        <v>1881714</v>
      </c>
      <c r="X34" s="487">
        <f t="shared" si="6"/>
        <v>0.58608323522266448</v>
      </c>
    </row>
    <row r="35" spans="2:24" ht="16.5" thickBot="1" x14ac:dyDescent="0.3">
      <c r="B35" s="365"/>
      <c r="C35" s="369" t="s">
        <v>135</v>
      </c>
      <c r="D35" s="384">
        <v>1339411</v>
      </c>
      <c r="E35" s="384">
        <v>462729</v>
      </c>
      <c r="F35" s="384">
        <v>3225000</v>
      </c>
      <c r="G35" s="385">
        <v>0</v>
      </c>
      <c r="H35" s="385">
        <v>0</v>
      </c>
      <c r="I35" s="386">
        <v>5027140</v>
      </c>
      <c r="K35" s="420">
        <v>729089</v>
      </c>
      <c r="L35" s="421">
        <v>129540</v>
      </c>
      <c r="M35" s="421">
        <v>0</v>
      </c>
      <c r="N35" s="422">
        <v>0</v>
      </c>
      <c r="O35" s="422">
        <v>0</v>
      </c>
      <c r="P35" s="423">
        <v>858629</v>
      </c>
      <c r="R35" s="472">
        <f t="shared" si="1"/>
        <v>-610322</v>
      </c>
      <c r="S35" s="473">
        <f t="shared" si="2"/>
        <v>-333189</v>
      </c>
      <c r="T35" s="473">
        <f t="shared" si="3"/>
        <v>-3225000</v>
      </c>
      <c r="U35" s="474">
        <f t="shared" si="4"/>
        <v>0</v>
      </c>
      <c r="V35" s="474">
        <f t="shared" si="5"/>
        <v>0</v>
      </c>
      <c r="W35" s="475">
        <f t="shared" si="5"/>
        <v>-4168511</v>
      </c>
      <c r="X35" s="488">
        <f t="shared" si="6"/>
        <v>-4.8548453406535304</v>
      </c>
    </row>
    <row r="36" spans="2:24" x14ac:dyDescent="0.25">
      <c r="B36" s="363" t="s">
        <v>73</v>
      </c>
      <c r="C36" s="367" t="s">
        <v>306</v>
      </c>
      <c r="D36" s="378">
        <v>15195410</v>
      </c>
      <c r="E36" s="378">
        <v>149447612</v>
      </c>
      <c r="F36" s="378">
        <v>2091000</v>
      </c>
      <c r="G36" s="379">
        <v>0</v>
      </c>
      <c r="H36" s="379">
        <v>0</v>
      </c>
      <c r="I36" s="380">
        <v>166734022</v>
      </c>
      <c r="K36" s="412">
        <v>15268256</v>
      </c>
      <c r="L36" s="413">
        <v>216480959.03999999</v>
      </c>
      <c r="M36" s="413">
        <v>0</v>
      </c>
      <c r="N36" s="414">
        <v>43953890</v>
      </c>
      <c r="O36" s="414">
        <v>28705777</v>
      </c>
      <c r="P36" s="415">
        <v>304408882.03999996</v>
      </c>
      <c r="R36" s="464">
        <f t="shared" si="1"/>
        <v>72846</v>
      </c>
      <c r="S36" s="465">
        <f t="shared" si="2"/>
        <v>67033347.039999992</v>
      </c>
      <c r="T36" s="465">
        <f t="shared" si="3"/>
        <v>-2091000</v>
      </c>
      <c r="U36" s="466">
        <f t="shared" si="4"/>
        <v>43953890</v>
      </c>
      <c r="V36" s="466">
        <f t="shared" si="5"/>
        <v>28705777</v>
      </c>
      <c r="W36" s="467">
        <f t="shared" si="5"/>
        <v>137674860.03999996</v>
      </c>
      <c r="X36" s="486">
        <f t="shared" si="6"/>
        <v>0.45226952353482641</v>
      </c>
    </row>
    <row r="37" spans="2:24" x14ac:dyDescent="0.25">
      <c r="B37" s="364"/>
      <c r="C37" s="368" t="s">
        <v>301</v>
      </c>
      <c r="D37" s="381">
        <v>38802738</v>
      </c>
      <c r="E37" s="381">
        <v>51456202</v>
      </c>
      <c r="F37" s="381">
        <v>5008000</v>
      </c>
      <c r="G37" s="382">
        <v>0</v>
      </c>
      <c r="H37" s="382">
        <v>0</v>
      </c>
      <c r="I37" s="383">
        <v>95266940</v>
      </c>
      <c r="K37" s="416">
        <v>27607966</v>
      </c>
      <c r="L37" s="417">
        <v>38732045.609999999</v>
      </c>
      <c r="M37" s="417">
        <v>0</v>
      </c>
      <c r="N37" s="418">
        <v>0</v>
      </c>
      <c r="O37" s="418">
        <v>4802400</v>
      </c>
      <c r="P37" s="419">
        <v>71142411.609999999</v>
      </c>
      <c r="R37" s="468">
        <f t="shared" si="1"/>
        <v>-11194772</v>
      </c>
      <c r="S37" s="469">
        <f t="shared" si="2"/>
        <v>-12724156.390000001</v>
      </c>
      <c r="T37" s="469">
        <f t="shared" si="3"/>
        <v>-5008000</v>
      </c>
      <c r="U37" s="470">
        <f t="shared" si="4"/>
        <v>0</v>
      </c>
      <c r="V37" s="470">
        <f t="shared" si="5"/>
        <v>4802400</v>
      </c>
      <c r="W37" s="471">
        <f t="shared" si="5"/>
        <v>-24124528.390000001</v>
      </c>
      <c r="X37" s="487">
        <f t="shared" si="6"/>
        <v>-0.33910192027576674</v>
      </c>
    </row>
    <row r="38" spans="2:24" x14ac:dyDescent="0.25">
      <c r="B38" s="364"/>
      <c r="C38" s="368" t="s">
        <v>303</v>
      </c>
      <c r="D38" s="381">
        <v>7600707</v>
      </c>
      <c r="E38" s="381">
        <v>4469086</v>
      </c>
      <c r="F38" s="381">
        <v>68375</v>
      </c>
      <c r="G38" s="382">
        <v>0</v>
      </c>
      <c r="H38" s="382">
        <v>0</v>
      </c>
      <c r="I38" s="383">
        <v>12138168</v>
      </c>
      <c r="K38" s="416">
        <v>6180629</v>
      </c>
      <c r="L38" s="417">
        <v>2915556</v>
      </c>
      <c r="M38" s="417">
        <v>0</v>
      </c>
      <c r="N38" s="418">
        <v>0</v>
      </c>
      <c r="O38" s="418">
        <v>0</v>
      </c>
      <c r="P38" s="419">
        <v>9096185</v>
      </c>
      <c r="R38" s="468">
        <f t="shared" si="1"/>
        <v>-1420078</v>
      </c>
      <c r="S38" s="469">
        <f t="shared" si="2"/>
        <v>-1553530</v>
      </c>
      <c r="T38" s="469">
        <f t="shared" si="3"/>
        <v>-68375</v>
      </c>
      <c r="U38" s="470">
        <f t="shared" si="4"/>
        <v>0</v>
      </c>
      <c r="V38" s="470">
        <f t="shared" si="5"/>
        <v>0</v>
      </c>
      <c r="W38" s="471">
        <f t="shared" si="5"/>
        <v>-3041983</v>
      </c>
      <c r="X38" s="487">
        <f t="shared" si="6"/>
        <v>-0.33442404700432105</v>
      </c>
    </row>
    <row r="39" spans="2:24" x14ac:dyDescent="0.25">
      <c r="B39" s="364"/>
      <c r="C39" s="368" t="s">
        <v>347</v>
      </c>
      <c r="D39" s="381">
        <v>1439073</v>
      </c>
      <c r="E39" s="381">
        <v>2133008</v>
      </c>
      <c r="F39" s="381">
        <v>0</v>
      </c>
      <c r="G39" s="382">
        <v>0</v>
      </c>
      <c r="H39" s="382">
        <v>0</v>
      </c>
      <c r="I39" s="383">
        <v>3572081</v>
      </c>
      <c r="K39" s="416">
        <v>848740</v>
      </c>
      <c r="L39" s="417">
        <v>1196109</v>
      </c>
      <c r="M39" s="417">
        <v>0</v>
      </c>
      <c r="N39" s="418">
        <v>0</v>
      </c>
      <c r="O39" s="418">
        <v>0</v>
      </c>
      <c r="P39" s="419">
        <v>2044849</v>
      </c>
      <c r="R39" s="468">
        <f t="shared" si="1"/>
        <v>-590333</v>
      </c>
      <c r="S39" s="469">
        <f t="shared" si="2"/>
        <v>-936899</v>
      </c>
      <c r="T39" s="469">
        <f t="shared" si="3"/>
        <v>0</v>
      </c>
      <c r="U39" s="470">
        <f t="shared" si="4"/>
        <v>0</v>
      </c>
      <c r="V39" s="470">
        <f t="shared" si="5"/>
        <v>0</v>
      </c>
      <c r="W39" s="471">
        <f t="shared" si="5"/>
        <v>-1527232</v>
      </c>
      <c r="X39" s="487">
        <f t="shared" si="6"/>
        <v>-0.74686786163672725</v>
      </c>
    </row>
    <row r="40" spans="2:24" x14ac:dyDescent="0.25">
      <c r="B40" s="364"/>
      <c r="C40" s="368" t="s">
        <v>302</v>
      </c>
      <c r="D40" s="381">
        <v>31428016</v>
      </c>
      <c r="E40" s="381">
        <v>25217364</v>
      </c>
      <c r="F40" s="381">
        <v>10000000</v>
      </c>
      <c r="G40" s="382">
        <v>0</v>
      </c>
      <c r="H40" s="382">
        <v>0</v>
      </c>
      <c r="I40" s="383">
        <v>66645380</v>
      </c>
      <c r="K40" s="416">
        <v>97324081.400000006</v>
      </c>
      <c r="L40" s="417">
        <v>34586398</v>
      </c>
      <c r="M40" s="417">
        <v>0</v>
      </c>
      <c r="N40" s="418">
        <v>0</v>
      </c>
      <c r="O40" s="418">
        <v>590172</v>
      </c>
      <c r="P40" s="419">
        <v>132500651.40000001</v>
      </c>
      <c r="R40" s="468">
        <f t="shared" si="1"/>
        <v>65896065.400000006</v>
      </c>
      <c r="S40" s="469">
        <f t="shared" si="2"/>
        <v>9369034</v>
      </c>
      <c r="T40" s="469">
        <f t="shared" si="3"/>
        <v>-10000000</v>
      </c>
      <c r="U40" s="470">
        <f t="shared" si="4"/>
        <v>0</v>
      </c>
      <c r="V40" s="470">
        <f t="shared" si="5"/>
        <v>590172</v>
      </c>
      <c r="W40" s="471">
        <f t="shared" si="5"/>
        <v>65855271.400000006</v>
      </c>
      <c r="X40" s="487">
        <f t="shared" si="6"/>
        <v>0.49701847277107047</v>
      </c>
    </row>
    <row r="41" spans="2:24" x14ac:dyDescent="0.25">
      <c r="B41" s="364"/>
      <c r="C41" s="368" t="s">
        <v>307</v>
      </c>
      <c r="D41" s="381">
        <v>1268507</v>
      </c>
      <c r="E41" s="381">
        <v>1681448</v>
      </c>
      <c r="F41" s="381">
        <v>0</v>
      </c>
      <c r="G41" s="382">
        <v>0</v>
      </c>
      <c r="H41" s="382">
        <v>0</v>
      </c>
      <c r="I41" s="383">
        <v>2949955</v>
      </c>
      <c r="K41" s="416">
        <v>895366</v>
      </c>
      <c r="L41" s="417">
        <v>829890</v>
      </c>
      <c r="M41" s="417">
        <v>0</v>
      </c>
      <c r="N41" s="418">
        <v>0</v>
      </c>
      <c r="O41" s="418">
        <v>0</v>
      </c>
      <c r="P41" s="419">
        <v>1725256</v>
      </c>
      <c r="R41" s="468">
        <f t="shared" si="1"/>
        <v>-373141</v>
      </c>
      <c r="S41" s="469">
        <f t="shared" si="2"/>
        <v>-851558</v>
      </c>
      <c r="T41" s="469">
        <f t="shared" si="3"/>
        <v>0</v>
      </c>
      <c r="U41" s="470">
        <f t="shared" si="4"/>
        <v>0</v>
      </c>
      <c r="V41" s="470">
        <f t="shared" si="5"/>
        <v>0</v>
      </c>
      <c r="W41" s="471">
        <f t="shared" si="5"/>
        <v>-1224699</v>
      </c>
      <c r="X41" s="487">
        <f t="shared" si="6"/>
        <v>-0.70986508668858417</v>
      </c>
    </row>
    <row r="42" spans="2:24" x14ac:dyDescent="0.25">
      <c r="B42" s="364"/>
      <c r="C42" s="368" t="s">
        <v>309</v>
      </c>
      <c r="D42" s="381">
        <v>1185134</v>
      </c>
      <c r="E42" s="381">
        <v>132369</v>
      </c>
      <c r="F42" s="381">
        <v>10792</v>
      </c>
      <c r="G42" s="382">
        <v>0</v>
      </c>
      <c r="H42" s="382">
        <v>0</v>
      </c>
      <c r="I42" s="383">
        <v>1328295</v>
      </c>
      <c r="K42" s="416">
        <v>1170953</v>
      </c>
      <c r="L42" s="417">
        <v>13674</v>
      </c>
      <c r="M42" s="417">
        <v>0</v>
      </c>
      <c r="N42" s="418">
        <v>0</v>
      </c>
      <c r="O42" s="418">
        <v>0</v>
      </c>
      <c r="P42" s="419">
        <v>1184627</v>
      </c>
      <c r="R42" s="468">
        <f t="shared" si="1"/>
        <v>-14181</v>
      </c>
      <c r="S42" s="469">
        <f t="shared" si="2"/>
        <v>-118695</v>
      </c>
      <c r="T42" s="469">
        <f t="shared" si="3"/>
        <v>-10792</v>
      </c>
      <c r="U42" s="470">
        <f t="shared" si="4"/>
        <v>0</v>
      </c>
      <c r="V42" s="470">
        <f t="shared" si="5"/>
        <v>0</v>
      </c>
      <c r="W42" s="471">
        <f t="shared" si="5"/>
        <v>-143668</v>
      </c>
      <c r="X42" s="487">
        <f t="shared" si="6"/>
        <v>-0.12127699267364327</v>
      </c>
    </row>
    <row r="43" spans="2:24" x14ac:dyDescent="0.25">
      <c r="B43" s="364"/>
      <c r="C43" s="368" t="s">
        <v>308</v>
      </c>
      <c r="D43" s="381">
        <v>1053597</v>
      </c>
      <c r="E43" s="381">
        <v>628444</v>
      </c>
      <c r="F43" s="381">
        <v>103000</v>
      </c>
      <c r="G43" s="382">
        <v>580128</v>
      </c>
      <c r="H43" s="381">
        <v>0</v>
      </c>
      <c r="I43" s="383">
        <v>2365169</v>
      </c>
      <c r="K43" s="416">
        <v>825379</v>
      </c>
      <c r="L43" s="417">
        <v>546325</v>
      </c>
      <c r="M43" s="417">
        <v>580152</v>
      </c>
      <c r="N43" s="418">
        <v>0</v>
      </c>
      <c r="O43" s="417">
        <v>103000</v>
      </c>
      <c r="P43" s="419">
        <v>2054856</v>
      </c>
      <c r="R43" s="468">
        <f t="shared" si="1"/>
        <v>-228218</v>
      </c>
      <c r="S43" s="469">
        <f t="shared" si="2"/>
        <v>-82119</v>
      </c>
      <c r="T43" s="469">
        <f t="shared" si="3"/>
        <v>477152</v>
      </c>
      <c r="U43" s="470">
        <f t="shared" si="4"/>
        <v>-580128</v>
      </c>
      <c r="V43" s="469">
        <f t="shared" si="5"/>
        <v>103000</v>
      </c>
      <c r="W43" s="471">
        <f t="shared" si="5"/>
        <v>-310313</v>
      </c>
      <c r="X43" s="487">
        <f t="shared" si="6"/>
        <v>-0.15101447498024193</v>
      </c>
    </row>
    <row r="44" spans="2:24" x14ac:dyDescent="0.25">
      <c r="B44" s="364"/>
      <c r="C44" s="368" t="s">
        <v>310</v>
      </c>
      <c r="D44" s="381">
        <v>816157</v>
      </c>
      <c r="E44" s="381">
        <v>513283</v>
      </c>
      <c r="F44" s="381">
        <v>30000</v>
      </c>
      <c r="G44" s="382">
        <v>0</v>
      </c>
      <c r="H44" s="382">
        <v>0</v>
      </c>
      <c r="I44" s="383">
        <v>1359440</v>
      </c>
      <c r="K44" s="416">
        <v>712808</v>
      </c>
      <c r="L44" s="417">
        <v>176619</v>
      </c>
      <c r="M44" s="417">
        <v>0</v>
      </c>
      <c r="N44" s="418">
        <v>0</v>
      </c>
      <c r="O44" s="418">
        <v>20000</v>
      </c>
      <c r="P44" s="419">
        <v>909427</v>
      </c>
      <c r="R44" s="468">
        <f t="shared" si="1"/>
        <v>-103349</v>
      </c>
      <c r="S44" s="469">
        <f t="shared" si="2"/>
        <v>-336664</v>
      </c>
      <c r="T44" s="469">
        <f t="shared" si="3"/>
        <v>-30000</v>
      </c>
      <c r="U44" s="470">
        <f t="shared" si="4"/>
        <v>0</v>
      </c>
      <c r="V44" s="470">
        <f t="shared" si="5"/>
        <v>20000</v>
      </c>
      <c r="W44" s="471">
        <f t="shared" si="5"/>
        <v>-450013</v>
      </c>
      <c r="X44" s="487">
        <f t="shared" si="6"/>
        <v>-0.4948313608458953</v>
      </c>
    </row>
    <row r="45" spans="2:24" x14ac:dyDescent="0.25">
      <c r="B45" s="364"/>
      <c r="C45" s="368" t="s">
        <v>86</v>
      </c>
      <c r="D45" s="381">
        <v>81393541</v>
      </c>
      <c r="E45" s="381">
        <v>19732468</v>
      </c>
      <c r="F45" s="381">
        <v>580000</v>
      </c>
      <c r="G45" s="381">
        <v>58702445</v>
      </c>
      <c r="H45" s="382">
        <v>0</v>
      </c>
      <c r="I45" s="383">
        <v>160408454</v>
      </c>
      <c r="K45" s="416">
        <v>1936860</v>
      </c>
      <c r="L45" s="417">
        <v>103000</v>
      </c>
      <c r="M45" s="417">
        <v>0</v>
      </c>
      <c r="N45" s="417">
        <v>0</v>
      </c>
      <c r="O45" s="418">
        <v>0</v>
      </c>
      <c r="P45" s="419">
        <v>2039860</v>
      </c>
      <c r="R45" s="468">
        <f t="shared" si="1"/>
        <v>-79456681</v>
      </c>
      <c r="S45" s="469">
        <f t="shared" si="2"/>
        <v>-19629468</v>
      </c>
      <c r="T45" s="469">
        <f t="shared" si="3"/>
        <v>-580000</v>
      </c>
      <c r="U45" s="469">
        <f t="shared" si="4"/>
        <v>-58702445</v>
      </c>
      <c r="V45" s="470">
        <f t="shared" si="5"/>
        <v>0</v>
      </c>
      <c r="W45" s="471">
        <f t="shared" si="5"/>
        <v>-158368594</v>
      </c>
      <c r="X45" s="487">
        <f t="shared" si="6"/>
        <v>-77.63699175433608</v>
      </c>
    </row>
    <row r="46" spans="2:24" x14ac:dyDescent="0.25">
      <c r="B46" s="364"/>
      <c r="C46" s="368" t="s">
        <v>305</v>
      </c>
      <c r="D46" s="381">
        <v>844536</v>
      </c>
      <c r="E46" s="381">
        <v>615480</v>
      </c>
      <c r="F46" s="381">
        <v>0</v>
      </c>
      <c r="G46" s="382">
        <v>0</v>
      </c>
      <c r="H46" s="382">
        <v>0</v>
      </c>
      <c r="I46" s="383">
        <v>1460016</v>
      </c>
      <c r="K46" s="416">
        <v>76248542.219999999</v>
      </c>
      <c r="L46" s="417">
        <v>25258007</v>
      </c>
      <c r="M46" s="417">
        <v>0</v>
      </c>
      <c r="N46" s="418">
        <v>0</v>
      </c>
      <c r="O46" s="418">
        <v>144999</v>
      </c>
      <c r="P46" s="419">
        <v>101651548.22</v>
      </c>
      <c r="R46" s="468">
        <f t="shared" si="1"/>
        <v>75404006.219999999</v>
      </c>
      <c r="S46" s="469">
        <f t="shared" si="2"/>
        <v>24642527</v>
      </c>
      <c r="T46" s="469">
        <f t="shared" si="3"/>
        <v>0</v>
      </c>
      <c r="U46" s="470">
        <f t="shared" si="4"/>
        <v>0</v>
      </c>
      <c r="V46" s="470">
        <f t="shared" si="5"/>
        <v>144999</v>
      </c>
      <c r="W46" s="471">
        <f t="shared" si="5"/>
        <v>100191532.22</v>
      </c>
      <c r="X46" s="487">
        <f t="shared" si="6"/>
        <v>0.98563705102808519</v>
      </c>
    </row>
    <row r="47" spans="2:24" ht="16.5" thickBot="1" x14ac:dyDescent="0.3">
      <c r="B47" s="365"/>
      <c r="C47" s="369" t="s">
        <v>300</v>
      </c>
      <c r="D47" s="384">
        <v>8303292</v>
      </c>
      <c r="E47" s="384">
        <v>5907010</v>
      </c>
      <c r="F47" s="384">
        <v>6286580</v>
      </c>
      <c r="G47" s="385">
        <v>0</v>
      </c>
      <c r="H47" s="385">
        <v>0</v>
      </c>
      <c r="I47" s="386">
        <v>20496882</v>
      </c>
      <c r="K47" s="420">
        <v>9998348</v>
      </c>
      <c r="L47" s="421">
        <v>4839008</v>
      </c>
      <c r="M47" s="421">
        <v>0</v>
      </c>
      <c r="N47" s="422">
        <v>180000</v>
      </c>
      <c r="O47" s="422">
        <v>6186580</v>
      </c>
      <c r="P47" s="423">
        <v>21203936</v>
      </c>
      <c r="R47" s="472">
        <f t="shared" si="1"/>
        <v>1695056</v>
      </c>
      <c r="S47" s="473">
        <f t="shared" si="2"/>
        <v>-1068002</v>
      </c>
      <c r="T47" s="473">
        <f t="shared" si="3"/>
        <v>-6286580</v>
      </c>
      <c r="U47" s="474">
        <f t="shared" si="4"/>
        <v>180000</v>
      </c>
      <c r="V47" s="474">
        <f t="shared" si="5"/>
        <v>6186580</v>
      </c>
      <c r="W47" s="475">
        <f t="shared" si="5"/>
        <v>707054</v>
      </c>
      <c r="X47" s="488">
        <f t="shared" si="6"/>
        <v>3.3345412851651691E-2</v>
      </c>
    </row>
    <row r="48" spans="2:24" x14ac:dyDescent="0.25">
      <c r="B48" s="363" t="s">
        <v>87</v>
      </c>
      <c r="C48" s="367" t="s">
        <v>88</v>
      </c>
      <c r="D48" s="378">
        <v>58924827</v>
      </c>
      <c r="E48" s="378">
        <v>9996025</v>
      </c>
      <c r="F48" s="378">
        <v>8400000</v>
      </c>
      <c r="G48" s="378">
        <v>0</v>
      </c>
      <c r="H48" s="379">
        <v>220692</v>
      </c>
      <c r="I48" s="380">
        <v>77541544</v>
      </c>
      <c r="K48" s="412">
        <v>45710132.100000001</v>
      </c>
      <c r="L48" s="413">
        <v>2834000</v>
      </c>
      <c r="M48" s="413">
        <v>0</v>
      </c>
      <c r="N48" s="413">
        <v>0</v>
      </c>
      <c r="O48" s="414">
        <v>0</v>
      </c>
      <c r="P48" s="415">
        <v>48544132.100000001</v>
      </c>
      <c r="R48" s="464">
        <f t="shared" si="1"/>
        <v>-13214694.899999999</v>
      </c>
      <c r="S48" s="465">
        <f t="shared" si="2"/>
        <v>-7162025</v>
      </c>
      <c r="T48" s="465">
        <f t="shared" si="3"/>
        <v>-8400000</v>
      </c>
      <c r="U48" s="465">
        <f t="shared" si="4"/>
        <v>0</v>
      </c>
      <c r="V48" s="466">
        <f t="shared" si="5"/>
        <v>-220692</v>
      </c>
      <c r="W48" s="467">
        <f t="shared" si="5"/>
        <v>-28997411.899999999</v>
      </c>
      <c r="X48" s="486">
        <f t="shared" si="6"/>
        <v>-0.59734123663527183</v>
      </c>
    </row>
    <row r="49" spans="2:24" x14ac:dyDescent="0.25">
      <c r="B49" s="364"/>
      <c r="C49" s="368" t="s">
        <v>314</v>
      </c>
      <c r="D49" s="381">
        <v>27277005</v>
      </c>
      <c r="E49" s="381">
        <v>8041405</v>
      </c>
      <c r="F49" s="381">
        <v>0</v>
      </c>
      <c r="G49" s="382">
        <v>0</v>
      </c>
      <c r="H49" s="382">
        <v>0</v>
      </c>
      <c r="I49" s="383">
        <v>35318410</v>
      </c>
      <c r="K49" s="416">
        <v>16404965.01</v>
      </c>
      <c r="L49" s="417">
        <v>874374</v>
      </c>
      <c r="M49" s="417">
        <v>0</v>
      </c>
      <c r="N49" s="418">
        <v>0</v>
      </c>
      <c r="O49" s="418">
        <v>0</v>
      </c>
      <c r="P49" s="419">
        <v>17279339.009999998</v>
      </c>
      <c r="R49" s="468">
        <f t="shared" si="1"/>
        <v>-10872039.99</v>
      </c>
      <c r="S49" s="469">
        <f t="shared" si="2"/>
        <v>-7167031</v>
      </c>
      <c r="T49" s="469">
        <f t="shared" si="3"/>
        <v>0</v>
      </c>
      <c r="U49" s="470">
        <f t="shared" si="4"/>
        <v>0</v>
      </c>
      <c r="V49" s="470">
        <f t="shared" si="5"/>
        <v>0</v>
      </c>
      <c r="W49" s="471">
        <f t="shared" si="5"/>
        <v>-18039070.990000002</v>
      </c>
      <c r="X49" s="487">
        <f t="shared" si="6"/>
        <v>-1.0439676529038713</v>
      </c>
    </row>
    <row r="50" spans="2:24" x14ac:dyDescent="0.25">
      <c r="B50" s="364"/>
      <c r="C50" s="368" t="s">
        <v>316</v>
      </c>
      <c r="D50" s="381">
        <v>1164477</v>
      </c>
      <c r="E50" s="381">
        <v>993581</v>
      </c>
      <c r="F50" s="381">
        <v>150000</v>
      </c>
      <c r="G50" s="381">
        <v>0</v>
      </c>
      <c r="H50" s="382">
        <v>0</v>
      </c>
      <c r="I50" s="383">
        <v>2308058</v>
      </c>
      <c r="K50" s="416">
        <v>1177078</v>
      </c>
      <c r="L50" s="417">
        <v>560246</v>
      </c>
      <c r="M50" s="417">
        <v>0</v>
      </c>
      <c r="N50" s="417">
        <v>0</v>
      </c>
      <c r="O50" s="418">
        <v>142500</v>
      </c>
      <c r="P50" s="419">
        <v>1879824</v>
      </c>
      <c r="R50" s="468">
        <f t="shared" si="1"/>
        <v>12601</v>
      </c>
      <c r="S50" s="469">
        <f t="shared" si="2"/>
        <v>-433335</v>
      </c>
      <c r="T50" s="469">
        <f t="shared" si="3"/>
        <v>-150000</v>
      </c>
      <c r="U50" s="469">
        <f t="shared" si="4"/>
        <v>0</v>
      </c>
      <c r="V50" s="470">
        <f t="shared" si="5"/>
        <v>142500</v>
      </c>
      <c r="W50" s="471">
        <f t="shared" si="5"/>
        <v>-428234</v>
      </c>
      <c r="X50" s="487">
        <f t="shared" si="6"/>
        <v>-0.22780536901326934</v>
      </c>
    </row>
    <row r="51" spans="2:24" x14ac:dyDescent="0.25">
      <c r="B51" s="364"/>
      <c r="C51" s="368" t="s">
        <v>348</v>
      </c>
      <c r="D51" s="381">
        <v>32663499</v>
      </c>
      <c r="E51" s="381">
        <v>26943603</v>
      </c>
      <c r="F51" s="381">
        <v>24292558</v>
      </c>
      <c r="G51" s="382">
        <v>0</v>
      </c>
      <c r="H51" s="381">
        <v>200000</v>
      </c>
      <c r="I51" s="383">
        <v>84099660</v>
      </c>
      <c r="K51" s="416">
        <v>23690456.239999998</v>
      </c>
      <c r="L51" s="417">
        <v>24188759</v>
      </c>
      <c r="M51" s="417">
        <v>0</v>
      </c>
      <c r="N51" s="418">
        <v>0</v>
      </c>
      <c r="O51" s="417">
        <v>8418224</v>
      </c>
      <c r="P51" s="419">
        <v>56297439.239999995</v>
      </c>
      <c r="R51" s="468">
        <f t="shared" si="1"/>
        <v>-8973042.7600000016</v>
      </c>
      <c r="S51" s="469">
        <f t="shared" si="2"/>
        <v>-2754844</v>
      </c>
      <c r="T51" s="469">
        <f t="shared" si="3"/>
        <v>-24292558</v>
      </c>
      <c r="U51" s="470">
        <f t="shared" si="4"/>
        <v>0</v>
      </c>
      <c r="V51" s="469">
        <f t="shared" si="5"/>
        <v>8218224</v>
      </c>
      <c r="W51" s="471">
        <f t="shared" si="5"/>
        <v>-27802220.760000005</v>
      </c>
      <c r="X51" s="487">
        <f t="shared" si="6"/>
        <v>-0.49384521099578182</v>
      </c>
    </row>
    <row r="52" spans="2:24" x14ac:dyDescent="0.25">
      <c r="B52" s="364"/>
      <c r="C52" s="368" t="s">
        <v>154</v>
      </c>
      <c r="D52" s="381">
        <v>169326728</v>
      </c>
      <c r="E52" s="381">
        <v>43638182</v>
      </c>
      <c r="F52" s="381">
        <v>8000000</v>
      </c>
      <c r="G52" s="381">
        <v>305753896</v>
      </c>
      <c r="H52" s="381">
        <v>0</v>
      </c>
      <c r="I52" s="383">
        <v>526718806</v>
      </c>
      <c r="K52" s="416">
        <v>177260398.64000002</v>
      </c>
      <c r="L52" s="417">
        <v>71302084</v>
      </c>
      <c r="M52" s="417">
        <v>305693904</v>
      </c>
      <c r="N52" s="417">
        <v>0</v>
      </c>
      <c r="O52" s="417">
        <v>0</v>
      </c>
      <c r="P52" s="419">
        <v>554256386.63999999</v>
      </c>
      <c r="R52" s="468">
        <f t="shared" si="1"/>
        <v>7933670.6400000155</v>
      </c>
      <c r="S52" s="469">
        <f t="shared" si="2"/>
        <v>27663902</v>
      </c>
      <c r="T52" s="469">
        <f t="shared" si="3"/>
        <v>297693904</v>
      </c>
      <c r="U52" s="469">
        <f t="shared" si="4"/>
        <v>-305753896</v>
      </c>
      <c r="V52" s="469">
        <f t="shared" si="5"/>
        <v>0</v>
      </c>
      <c r="W52" s="471">
        <f t="shared" si="5"/>
        <v>27537580.639999986</v>
      </c>
      <c r="X52" s="487">
        <f t="shared" si="6"/>
        <v>4.9683830991894669E-2</v>
      </c>
    </row>
    <row r="53" spans="2:24" x14ac:dyDescent="0.25">
      <c r="B53" s="364"/>
      <c r="C53" s="368" t="s">
        <v>155</v>
      </c>
      <c r="D53" s="381">
        <v>24566964</v>
      </c>
      <c r="E53" s="381">
        <v>54302267</v>
      </c>
      <c r="F53" s="381">
        <v>1384000</v>
      </c>
      <c r="G53" s="382">
        <v>205205517</v>
      </c>
      <c r="H53" s="382">
        <v>0</v>
      </c>
      <c r="I53" s="383">
        <v>285458748</v>
      </c>
      <c r="K53" s="416">
        <v>23883572</v>
      </c>
      <c r="L53" s="417">
        <v>57336904</v>
      </c>
      <c r="M53" s="417">
        <v>205475408</v>
      </c>
      <c r="N53" s="418">
        <v>0</v>
      </c>
      <c r="O53" s="418">
        <v>170390</v>
      </c>
      <c r="P53" s="419">
        <v>286866274</v>
      </c>
      <c r="R53" s="468">
        <f t="shared" si="1"/>
        <v>-683392</v>
      </c>
      <c r="S53" s="469">
        <f t="shared" si="2"/>
        <v>3034637</v>
      </c>
      <c r="T53" s="469">
        <f t="shared" si="3"/>
        <v>204091408</v>
      </c>
      <c r="U53" s="470">
        <f t="shared" si="4"/>
        <v>-205205517</v>
      </c>
      <c r="V53" s="470">
        <f t="shared" si="5"/>
        <v>170390</v>
      </c>
      <c r="W53" s="471">
        <f t="shared" si="5"/>
        <v>1407526</v>
      </c>
      <c r="X53" s="487">
        <f t="shared" si="6"/>
        <v>4.9065579594762682E-3</v>
      </c>
    </row>
    <row r="54" spans="2:24" x14ac:dyDescent="0.25">
      <c r="B54" s="364"/>
      <c r="C54" s="368" t="s">
        <v>156</v>
      </c>
      <c r="D54" s="381">
        <v>12535433</v>
      </c>
      <c r="E54" s="381">
        <v>4653271</v>
      </c>
      <c r="F54" s="381">
        <v>0</v>
      </c>
      <c r="G54" s="381">
        <v>66608568</v>
      </c>
      <c r="H54" s="382">
        <v>0</v>
      </c>
      <c r="I54" s="383">
        <v>83797272</v>
      </c>
      <c r="K54" s="416">
        <v>12348855</v>
      </c>
      <c r="L54" s="417">
        <v>1739460</v>
      </c>
      <c r="M54" s="417">
        <v>65744220</v>
      </c>
      <c r="N54" s="417">
        <v>0</v>
      </c>
      <c r="O54" s="418">
        <v>0</v>
      </c>
      <c r="P54" s="419">
        <v>79832535</v>
      </c>
      <c r="R54" s="468">
        <f t="shared" si="1"/>
        <v>-186578</v>
      </c>
      <c r="S54" s="469">
        <f t="shared" si="2"/>
        <v>-2913811</v>
      </c>
      <c r="T54" s="469">
        <f t="shared" si="3"/>
        <v>65744220</v>
      </c>
      <c r="U54" s="469">
        <f t="shared" si="4"/>
        <v>-66608568</v>
      </c>
      <c r="V54" s="470">
        <f t="shared" si="5"/>
        <v>0</v>
      </c>
      <c r="W54" s="471">
        <f t="shared" si="5"/>
        <v>-3964737</v>
      </c>
      <c r="X54" s="487">
        <f t="shared" si="6"/>
        <v>-4.9663173040916213E-2</v>
      </c>
    </row>
    <row r="55" spans="2:24" x14ac:dyDescent="0.25">
      <c r="B55" s="364"/>
      <c r="C55" s="368" t="s">
        <v>311</v>
      </c>
      <c r="D55" s="381">
        <v>1205614</v>
      </c>
      <c r="E55" s="381">
        <v>811188</v>
      </c>
      <c r="F55" s="381">
        <v>0</v>
      </c>
      <c r="G55" s="381">
        <v>0</v>
      </c>
      <c r="H55" s="382">
        <v>0</v>
      </c>
      <c r="I55" s="383">
        <v>2016802</v>
      </c>
      <c r="K55" s="416">
        <v>941589.34</v>
      </c>
      <c r="L55" s="417">
        <v>508326</v>
      </c>
      <c r="M55" s="417">
        <v>0</v>
      </c>
      <c r="N55" s="417">
        <v>0</v>
      </c>
      <c r="O55" s="418">
        <v>0</v>
      </c>
      <c r="P55" s="419">
        <v>1449915.3399999999</v>
      </c>
      <c r="R55" s="468">
        <f t="shared" si="1"/>
        <v>-264024.66000000003</v>
      </c>
      <c r="S55" s="469">
        <f t="shared" si="2"/>
        <v>-302862</v>
      </c>
      <c r="T55" s="469">
        <f t="shared" si="3"/>
        <v>0</v>
      </c>
      <c r="U55" s="469">
        <f t="shared" si="4"/>
        <v>0</v>
      </c>
      <c r="V55" s="470">
        <f t="shared" si="5"/>
        <v>0</v>
      </c>
      <c r="W55" s="471">
        <f t="shared" si="5"/>
        <v>-566886.66000000015</v>
      </c>
      <c r="X55" s="487">
        <f t="shared" si="6"/>
        <v>-0.39097914503063347</v>
      </c>
    </row>
    <row r="56" spans="2:24" ht="16.5" thickBot="1" x14ac:dyDescent="0.3">
      <c r="B56" s="364"/>
      <c r="C56" s="368" t="s">
        <v>315</v>
      </c>
      <c r="D56" s="381">
        <v>2404754</v>
      </c>
      <c r="E56" s="381">
        <v>1148923</v>
      </c>
      <c r="F56" s="381">
        <v>0</v>
      </c>
      <c r="G56" s="382">
        <v>0</v>
      </c>
      <c r="H56" s="382">
        <v>0</v>
      </c>
      <c r="I56" s="383">
        <v>3553677</v>
      </c>
      <c r="K56" s="416">
        <v>1627564</v>
      </c>
      <c r="L56" s="417">
        <v>402674</v>
      </c>
      <c r="M56" s="417">
        <v>0</v>
      </c>
      <c r="N56" s="418">
        <v>0</v>
      </c>
      <c r="O56" s="418">
        <v>0</v>
      </c>
      <c r="P56" s="419">
        <v>2030238</v>
      </c>
      <c r="R56" s="468">
        <f t="shared" si="1"/>
        <v>-777190</v>
      </c>
      <c r="S56" s="469">
        <f t="shared" si="2"/>
        <v>-746249</v>
      </c>
      <c r="T56" s="469">
        <f t="shared" si="3"/>
        <v>0</v>
      </c>
      <c r="U56" s="470">
        <f t="shared" si="4"/>
        <v>0</v>
      </c>
      <c r="V56" s="470">
        <f t="shared" si="5"/>
        <v>0</v>
      </c>
      <c r="W56" s="471">
        <f t="shared" si="5"/>
        <v>-1523439</v>
      </c>
      <c r="X56" s="487">
        <f t="shared" si="6"/>
        <v>-0.75037458662481937</v>
      </c>
    </row>
    <row r="57" spans="2:24" x14ac:dyDescent="0.25">
      <c r="B57" s="363" t="s">
        <v>93</v>
      </c>
      <c r="C57" s="367" t="s">
        <v>204</v>
      </c>
      <c r="D57" s="378">
        <v>1928752</v>
      </c>
      <c r="E57" s="378">
        <v>356890</v>
      </c>
      <c r="F57" s="378">
        <v>0</v>
      </c>
      <c r="G57" s="378">
        <v>0</v>
      </c>
      <c r="H57" s="379">
        <v>0</v>
      </c>
      <c r="I57" s="380">
        <v>2285642</v>
      </c>
      <c r="K57" s="412">
        <v>1825606</v>
      </c>
      <c r="L57" s="413">
        <v>253662</v>
      </c>
      <c r="M57" s="413">
        <v>0</v>
      </c>
      <c r="N57" s="413">
        <v>0</v>
      </c>
      <c r="O57" s="414">
        <v>0</v>
      </c>
      <c r="P57" s="415">
        <v>2079268</v>
      </c>
      <c r="R57" s="464">
        <f t="shared" si="1"/>
        <v>-103146</v>
      </c>
      <c r="S57" s="465">
        <f t="shared" si="2"/>
        <v>-103228</v>
      </c>
      <c r="T57" s="465">
        <f t="shared" si="3"/>
        <v>0</v>
      </c>
      <c r="U57" s="465">
        <f t="shared" si="4"/>
        <v>0</v>
      </c>
      <c r="V57" s="466">
        <f t="shared" si="5"/>
        <v>0</v>
      </c>
      <c r="W57" s="467">
        <f t="shared" si="5"/>
        <v>-206374</v>
      </c>
      <c r="X57" s="486">
        <f t="shared" si="6"/>
        <v>-9.925319872185788E-2</v>
      </c>
    </row>
    <row r="58" spans="2:24" x14ac:dyDescent="0.25">
      <c r="B58" s="364"/>
      <c r="C58" s="368" t="s">
        <v>317</v>
      </c>
      <c r="D58" s="381">
        <v>5333338</v>
      </c>
      <c r="E58" s="381">
        <v>2553160</v>
      </c>
      <c r="F58" s="381">
        <v>0</v>
      </c>
      <c r="G58" s="382">
        <v>5041464</v>
      </c>
      <c r="H58" s="382">
        <v>0</v>
      </c>
      <c r="I58" s="383">
        <v>12927962</v>
      </c>
      <c r="K58" s="416">
        <v>3033663</v>
      </c>
      <c r="L58" s="417">
        <v>920461</v>
      </c>
      <c r="M58" s="417">
        <v>3520712</v>
      </c>
      <c r="N58" s="418">
        <v>0</v>
      </c>
      <c r="O58" s="418">
        <v>0</v>
      </c>
      <c r="P58" s="419">
        <v>7474836</v>
      </c>
      <c r="R58" s="468">
        <f t="shared" si="1"/>
        <v>-2299675</v>
      </c>
      <c r="S58" s="469">
        <f t="shared" si="2"/>
        <v>-1632699</v>
      </c>
      <c r="T58" s="469">
        <f t="shared" si="3"/>
        <v>3520712</v>
      </c>
      <c r="U58" s="470">
        <f t="shared" si="4"/>
        <v>-5041464</v>
      </c>
      <c r="V58" s="470">
        <f t="shared" si="5"/>
        <v>0</v>
      </c>
      <c r="W58" s="471">
        <f t="shared" si="5"/>
        <v>-5453126</v>
      </c>
      <c r="X58" s="487">
        <f t="shared" si="6"/>
        <v>-0.72953118971439646</v>
      </c>
    </row>
    <row r="59" spans="2:24" x14ac:dyDescent="0.25">
      <c r="B59" s="364"/>
      <c r="C59" s="368" t="s">
        <v>318</v>
      </c>
      <c r="D59" s="381">
        <v>1977892545</v>
      </c>
      <c r="E59" s="381">
        <v>544463500</v>
      </c>
      <c r="F59" s="381">
        <v>20000000</v>
      </c>
      <c r="G59" s="382">
        <v>0</v>
      </c>
      <c r="H59" s="382">
        <v>0</v>
      </c>
      <c r="I59" s="383">
        <v>2542356045</v>
      </c>
      <c r="K59" s="416">
        <v>2192361967</v>
      </c>
      <c r="L59" s="417">
        <v>423248497.68000001</v>
      </c>
      <c r="M59" s="417">
        <v>0</v>
      </c>
      <c r="N59" s="418">
        <v>0</v>
      </c>
      <c r="O59" s="418">
        <v>32423122</v>
      </c>
      <c r="P59" s="419">
        <v>2648033586.6799998</v>
      </c>
      <c r="R59" s="468">
        <f t="shared" si="1"/>
        <v>214469422</v>
      </c>
      <c r="S59" s="469">
        <f t="shared" si="2"/>
        <v>-121215002.31999999</v>
      </c>
      <c r="T59" s="469">
        <f t="shared" si="3"/>
        <v>-20000000</v>
      </c>
      <c r="U59" s="470">
        <f t="shared" si="4"/>
        <v>0</v>
      </c>
      <c r="V59" s="470">
        <f t="shared" si="5"/>
        <v>32423122</v>
      </c>
      <c r="W59" s="471">
        <f t="shared" si="5"/>
        <v>105677541.67999983</v>
      </c>
      <c r="X59" s="487">
        <f t="shared" si="6"/>
        <v>3.9907931006454553E-2</v>
      </c>
    </row>
    <row r="60" spans="2:24" ht="16.5" thickBot="1" x14ac:dyDescent="0.3">
      <c r="B60" s="365"/>
      <c r="C60" s="369" t="s">
        <v>319</v>
      </c>
      <c r="D60" s="384">
        <v>140273760</v>
      </c>
      <c r="E60" s="384">
        <v>32060000</v>
      </c>
      <c r="F60" s="384">
        <v>500000</v>
      </c>
      <c r="G60" s="385">
        <v>0</v>
      </c>
      <c r="H60" s="385">
        <v>0</v>
      </c>
      <c r="I60" s="386">
        <v>172833760</v>
      </c>
      <c r="K60" s="420">
        <v>140353489</v>
      </c>
      <c r="L60" s="421">
        <v>32143049</v>
      </c>
      <c r="M60" s="421">
        <v>0</v>
      </c>
      <c r="N60" s="422">
        <v>0</v>
      </c>
      <c r="O60" s="422">
        <v>17096774</v>
      </c>
      <c r="P60" s="423">
        <v>189593312</v>
      </c>
      <c r="R60" s="472">
        <f t="shared" si="1"/>
        <v>79729</v>
      </c>
      <c r="S60" s="473">
        <f t="shared" si="2"/>
        <v>83049</v>
      </c>
      <c r="T60" s="473">
        <f t="shared" si="3"/>
        <v>-500000</v>
      </c>
      <c r="U60" s="474">
        <f t="shared" si="4"/>
        <v>0</v>
      </c>
      <c r="V60" s="474">
        <f t="shared" si="5"/>
        <v>17096774</v>
      </c>
      <c r="W60" s="475">
        <f t="shared" si="5"/>
        <v>16759552</v>
      </c>
      <c r="X60" s="488">
        <f t="shared" si="6"/>
        <v>8.8397379755674077E-2</v>
      </c>
    </row>
    <row r="61" spans="2:24" x14ac:dyDescent="0.25">
      <c r="B61" s="363" t="s">
        <v>97</v>
      </c>
      <c r="C61" s="367" t="s">
        <v>321</v>
      </c>
      <c r="D61" s="378">
        <v>3328285</v>
      </c>
      <c r="E61" s="378">
        <v>3741032</v>
      </c>
      <c r="F61" s="378">
        <v>0</v>
      </c>
      <c r="G61" s="379">
        <v>0</v>
      </c>
      <c r="H61" s="379">
        <v>0</v>
      </c>
      <c r="I61" s="380">
        <v>7069317</v>
      </c>
      <c r="K61" s="412">
        <v>2323081</v>
      </c>
      <c r="L61" s="413">
        <v>1794568</v>
      </c>
      <c r="M61" s="413">
        <v>0</v>
      </c>
      <c r="N61" s="414">
        <v>0</v>
      </c>
      <c r="O61" s="414">
        <v>0</v>
      </c>
      <c r="P61" s="415">
        <v>4117649</v>
      </c>
      <c r="R61" s="464">
        <f t="shared" si="1"/>
        <v>-1005204</v>
      </c>
      <c r="S61" s="465">
        <f t="shared" si="2"/>
        <v>-1946464</v>
      </c>
      <c r="T61" s="465">
        <f t="shared" si="3"/>
        <v>0</v>
      </c>
      <c r="U61" s="466">
        <f t="shared" si="4"/>
        <v>0</v>
      </c>
      <c r="V61" s="466">
        <f t="shared" si="5"/>
        <v>0</v>
      </c>
      <c r="W61" s="467">
        <f t="shared" si="5"/>
        <v>-2951668</v>
      </c>
      <c r="X61" s="486">
        <f t="shared" si="6"/>
        <v>-0.71683331920714954</v>
      </c>
    </row>
    <row r="62" spans="2:24" x14ac:dyDescent="0.25">
      <c r="B62" s="364"/>
      <c r="C62" s="368" t="s">
        <v>320</v>
      </c>
      <c r="D62" s="381">
        <v>6087887</v>
      </c>
      <c r="E62" s="381">
        <v>5585400</v>
      </c>
      <c r="F62" s="381">
        <v>778724</v>
      </c>
      <c r="G62" s="382">
        <v>0</v>
      </c>
      <c r="H62" s="382">
        <v>0</v>
      </c>
      <c r="I62" s="383">
        <v>12452011</v>
      </c>
      <c r="K62" s="416">
        <v>3808384</v>
      </c>
      <c r="L62" s="417">
        <v>1876294</v>
      </c>
      <c r="M62" s="417">
        <v>0</v>
      </c>
      <c r="N62" s="418">
        <v>0</v>
      </c>
      <c r="O62" s="418">
        <v>0</v>
      </c>
      <c r="P62" s="419">
        <v>5684678</v>
      </c>
      <c r="R62" s="468">
        <f t="shared" si="1"/>
        <v>-2279503</v>
      </c>
      <c r="S62" s="469">
        <f t="shared" si="2"/>
        <v>-3709106</v>
      </c>
      <c r="T62" s="469">
        <f t="shared" si="3"/>
        <v>-778724</v>
      </c>
      <c r="U62" s="470">
        <f t="shared" si="4"/>
        <v>0</v>
      </c>
      <c r="V62" s="470">
        <f t="shared" si="5"/>
        <v>0</v>
      </c>
      <c r="W62" s="471">
        <f t="shared" si="5"/>
        <v>-6767333</v>
      </c>
      <c r="X62" s="487">
        <f t="shared" si="6"/>
        <v>-1.190451420467439</v>
      </c>
    </row>
    <row r="63" spans="2:24" x14ac:dyDescent="0.25">
      <c r="B63" s="364"/>
      <c r="C63" s="368" t="s">
        <v>196</v>
      </c>
      <c r="D63" s="381">
        <v>2532851</v>
      </c>
      <c r="E63" s="381">
        <v>937797</v>
      </c>
      <c r="F63" s="381">
        <v>0</v>
      </c>
      <c r="G63" s="382">
        <v>0</v>
      </c>
      <c r="H63" s="382">
        <v>0</v>
      </c>
      <c r="I63" s="383">
        <v>3470648</v>
      </c>
      <c r="K63" s="416">
        <v>1738888</v>
      </c>
      <c r="L63" s="417">
        <v>275968</v>
      </c>
      <c r="M63" s="417">
        <v>0</v>
      </c>
      <c r="N63" s="418">
        <v>0</v>
      </c>
      <c r="O63" s="418">
        <v>0</v>
      </c>
      <c r="P63" s="419">
        <v>2014856</v>
      </c>
      <c r="R63" s="468">
        <f t="shared" si="1"/>
        <v>-793963</v>
      </c>
      <c r="S63" s="469">
        <f t="shared" si="2"/>
        <v>-661829</v>
      </c>
      <c r="T63" s="469">
        <f t="shared" si="3"/>
        <v>0</v>
      </c>
      <c r="U63" s="470">
        <f t="shared" si="4"/>
        <v>0</v>
      </c>
      <c r="V63" s="470">
        <f t="shared" si="5"/>
        <v>0</v>
      </c>
      <c r="W63" s="471">
        <f t="shared" si="5"/>
        <v>-1455792</v>
      </c>
      <c r="X63" s="487">
        <f t="shared" si="6"/>
        <v>-0.72252905418551006</v>
      </c>
    </row>
    <row r="64" spans="2:24" x14ac:dyDescent="0.25">
      <c r="B64" s="364"/>
      <c r="C64" s="368" t="s">
        <v>103</v>
      </c>
      <c r="D64" s="381">
        <v>2456037</v>
      </c>
      <c r="E64" s="381">
        <v>3078900</v>
      </c>
      <c r="F64" s="381">
        <v>277500</v>
      </c>
      <c r="G64" s="382">
        <v>0</v>
      </c>
      <c r="H64" s="382">
        <v>4023000</v>
      </c>
      <c r="I64" s="383">
        <v>9835437</v>
      </c>
      <c r="K64" s="416">
        <v>1589007</v>
      </c>
      <c r="L64" s="417">
        <v>348090.74</v>
      </c>
      <c r="M64" s="417">
        <v>0</v>
      </c>
      <c r="N64" s="418">
        <v>20720</v>
      </c>
      <c r="O64" s="418">
        <v>0</v>
      </c>
      <c r="P64" s="419">
        <v>1957817.74</v>
      </c>
      <c r="R64" s="468">
        <f t="shared" si="1"/>
        <v>-867030</v>
      </c>
      <c r="S64" s="469">
        <f t="shared" si="2"/>
        <v>-2730809.26</v>
      </c>
      <c r="T64" s="469">
        <f t="shared" si="3"/>
        <v>-277500</v>
      </c>
      <c r="U64" s="470">
        <f t="shared" si="4"/>
        <v>20720</v>
      </c>
      <c r="V64" s="470">
        <f t="shared" si="5"/>
        <v>-4023000</v>
      </c>
      <c r="W64" s="471">
        <f t="shared" si="5"/>
        <v>-7877619.2599999998</v>
      </c>
      <c r="X64" s="487">
        <f t="shared" si="6"/>
        <v>-4.0236734498074371</v>
      </c>
    </row>
    <row r="65" spans="2:24" x14ac:dyDescent="0.25">
      <c r="B65" s="364"/>
      <c r="C65" s="368" t="s">
        <v>322</v>
      </c>
      <c r="D65" s="381">
        <v>10008146</v>
      </c>
      <c r="E65" s="381">
        <v>10526736</v>
      </c>
      <c r="F65" s="381">
        <v>24408</v>
      </c>
      <c r="G65" s="382">
        <v>0</v>
      </c>
      <c r="H65" s="382">
        <v>0</v>
      </c>
      <c r="I65" s="383">
        <v>20559290</v>
      </c>
      <c r="K65" s="416">
        <v>8277190</v>
      </c>
      <c r="L65" s="417">
        <v>5356154</v>
      </c>
      <c r="M65" s="417">
        <v>0</v>
      </c>
      <c r="N65" s="418">
        <v>0</v>
      </c>
      <c r="O65" s="418">
        <v>0</v>
      </c>
      <c r="P65" s="419">
        <v>13633344</v>
      </c>
      <c r="R65" s="468">
        <f t="shared" si="1"/>
        <v>-1730956</v>
      </c>
      <c r="S65" s="469">
        <f t="shared" si="2"/>
        <v>-5170582</v>
      </c>
      <c r="T65" s="469">
        <f t="shared" si="3"/>
        <v>-24408</v>
      </c>
      <c r="U65" s="470">
        <f t="shared" si="4"/>
        <v>0</v>
      </c>
      <c r="V65" s="470">
        <f t="shared" si="5"/>
        <v>0</v>
      </c>
      <c r="W65" s="471">
        <f t="shared" si="5"/>
        <v>-6925946</v>
      </c>
      <c r="X65" s="487">
        <f t="shared" si="6"/>
        <v>-0.50801520155289859</v>
      </c>
    </row>
    <row r="66" spans="2:24" ht="16.5" thickBot="1" x14ac:dyDescent="0.3">
      <c r="B66" s="365"/>
      <c r="C66" s="369" t="s">
        <v>349</v>
      </c>
      <c r="D66" s="384">
        <v>2941219</v>
      </c>
      <c r="E66" s="384">
        <v>14519075</v>
      </c>
      <c r="F66" s="384">
        <v>4345813</v>
      </c>
      <c r="G66" s="385">
        <v>0</v>
      </c>
      <c r="H66" s="384">
        <v>0</v>
      </c>
      <c r="I66" s="386">
        <v>21806107</v>
      </c>
      <c r="K66" s="420">
        <v>2798573</v>
      </c>
      <c r="L66" s="421">
        <v>2362454</v>
      </c>
      <c r="M66" s="421">
        <v>0</v>
      </c>
      <c r="N66" s="422">
        <v>0</v>
      </c>
      <c r="O66" s="421">
        <v>3829274</v>
      </c>
      <c r="P66" s="423">
        <v>8990301</v>
      </c>
      <c r="R66" s="472">
        <f t="shared" si="1"/>
        <v>-142646</v>
      </c>
      <c r="S66" s="473">
        <f t="shared" si="2"/>
        <v>-12156621</v>
      </c>
      <c r="T66" s="473">
        <f t="shared" si="3"/>
        <v>-4345813</v>
      </c>
      <c r="U66" s="474">
        <f t="shared" si="4"/>
        <v>0</v>
      </c>
      <c r="V66" s="473">
        <f t="shared" si="5"/>
        <v>3829274</v>
      </c>
      <c r="W66" s="475">
        <f t="shared" si="5"/>
        <v>-12815806</v>
      </c>
      <c r="X66" s="488">
        <f t="shared" si="6"/>
        <v>-1.4255146740915572</v>
      </c>
    </row>
    <row r="67" spans="2:24" x14ac:dyDescent="0.25">
      <c r="B67" s="363" t="s">
        <v>323</v>
      </c>
      <c r="C67" s="371" t="s">
        <v>352</v>
      </c>
      <c r="D67" s="390">
        <v>0</v>
      </c>
      <c r="E67" s="390">
        <v>0</v>
      </c>
      <c r="F67" s="391">
        <v>0</v>
      </c>
      <c r="G67" s="391">
        <v>580449501</v>
      </c>
      <c r="H67" s="390">
        <v>0</v>
      </c>
      <c r="I67" s="380">
        <v>580449501</v>
      </c>
      <c r="K67" s="425">
        <v>0</v>
      </c>
      <c r="L67" s="426">
        <v>0</v>
      </c>
      <c r="M67" s="427">
        <v>473309803</v>
      </c>
      <c r="N67" s="427">
        <v>0</v>
      </c>
      <c r="O67" s="426">
        <v>0</v>
      </c>
      <c r="P67" s="415">
        <v>473309803</v>
      </c>
      <c r="R67" s="477">
        <f t="shared" si="1"/>
        <v>0</v>
      </c>
      <c r="S67" s="478">
        <f t="shared" si="2"/>
        <v>0</v>
      </c>
      <c r="T67" s="479">
        <f t="shared" si="3"/>
        <v>473309803</v>
      </c>
      <c r="U67" s="479">
        <f t="shared" si="4"/>
        <v>-580449501</v>
      </c>
      <c r="V67" s="478">
        <f t="shared" si="5"/>
        <v>0</v>
      </c>
      <c r="W67" s="467">
        <f t="shared" si="5"/>
        <v>-107139698</v>
      </c>
      <c r="X67" s="486">
        <f t="shared" si="6"/>
        <v>-0.22636272758542464</v>
      </c>
    </row>
    <row r="68" spans="2:24" x14ac:dyDescent="0.25">
      <c r="B68" s="364"/>
      <c r="C68" s="372" t="s">
        <v>353</v>
      </c>
      <c r="D68" s="392">
        <v>0</v>
      </c>
      <c r="E68" s="392">
        <v>0</v>
      </c>
      <c r="F68" s="393">
        <v>0</v>
      </c>
      <c r="G68" s="393">
        <v>0</v>
      </c>
      <c r="H68" s="392">
        <v>0</v>
      </c>
      <c r="I68" s="383">
        <v>0</v>
      </c>
      <c r="K68" s="428">
        <v>0</v>
      </c>
      <c r="L68" s="429">
        <v>0</v>
      </c>
      <c r="M68" s="430">
        <v>147141678</v>
      </c>
      <c r="N68" s="430">
        <v>0</v>
      </c>
      <c r="O68" s="429">
        <v>0</v>
      </c>
      <c r="P68" s="419">
        <v>147141678</v>
      </c>
      <c r="R68" s="480">
        <f t="shared" si="1"/>
        <v>0</v>
      </c>
      <c r="S68" s="481">
        <f t="shared" si="2"/>
        <v>0</v>
      </c>
      <c r="T68" s="482">
        <f t="shared" si="3"/>
        <v>147141678</v>
      </c>
      <c r="U68" s="482">
        <f t="shared" si="4"/>
        <v>0</v>
      </c>
      <c r="V68" s="481">
        <f t="shared" si="5"/>
        <v>0</v>
      </c>
      <c r="W68" s="471">
        <f t="shared" si="5"/>
        <v>147141678</v>
      </c>
      <c r="X68" s="487">
        <f t="shared" si="6"/>
        <v>1</v>
      </c>
    </row>
    <row r="69" spans="2:24" ht="16.5" thickBot="1" x14ac:dyDescent="0.3">
      <c r="B69" s="364"/>
      <c r="C69" s="372" t="s">
        <v>354</v>
      </c>
      <c r="D69" s="392">
        <v>0</v>
      </c>
      <c r="E69" s="392">
        <v>0</v>
      </c>
      <c r="F69" s="393">
        <v>0</v>
      </c>
      <c r="G69" s="393">
        <v>69615000</v>
      </c>
      <c r="H69" s="392">
        <v>0</v>
      </c>
      <c r="I69" s="383">
        <v>69615000</v>
      </c>
      <c r="K69" s="428">
        <v>0</v>
      </c>
      <c r="L69" s="429">
        <v>0</v>
      </c>
      <c r="M69" s="430">
        <v>0</v>
      </c>
      <c r="N69" s="430">
        <v>0</v>
      </c>
      <c r="O69" s="429">
        <v>0</v>
      </c>
      <c r="P69" s="419">
        <v>0</v>
      </c>
      <c r="R69" s="480">
        <f t="shared" si="1"/>
        <v>0</v>
      </c>
      <c r="S69" s="481">
        <f t="shared" si="2"/>
        <v>0</v>
      </c>
      <c r="T69" s="482">
        <f t="shared" si="3"/>
        <v>0</v>
      </c>
      <c r="U69" s="482">
        <f t="shared" si="4"/>
        <v>-69615000</v>
      </c>
      <c r="V69" s="481">
        <f t="shared" si="5"/>
        <v>0</v>
      </c>
      <c r="W69" s="471">
        <f t="shared" si="5"/>
        <v>-69615000</v>
      </c>
      <c r="X69" s="487"/>
    </row>
    <row r="70" spans="2:24" ht="16.5" thickBot="1" x14ac:dyDescent="0.3">
      <c r="B70" s="1182" t="s">
        <v>243</v>
      </c>
      <c r="C70" s="1183"/>
      <c r="D70" s="405">
        <f t="shared" ref="D70:I70" si="7">SUM(D6:D69)</f>
        <v>2975269387</v>
      </c>
      <c r="E70" s="406">
        <f t="shared" si="7"/>
        <v>1390811237</v>
      </c>
      <c r="F70" s="406">
        <f t="shared" si="7"/>
        <v>454336106</v>
      </c>
      <c r="G70" s="406">
        <f t="shared" si="7"/>
        <v>1816341610</v>
      </c>
      <c r="H70" s="406">
        <f t="shared" si="7"/>
        <v>27403692</v>
      </c>
      <c r="I70" s="407">
        <f t="shared" si="7"/>
        <v>6664162032</v>
      </c>
      <c r="K70" s="431">
        <v>3201709596.71</v>
      </c>
      <c r="L70" s="432">
        <v>1302830742.53</v>
      </c>
      <c r="M70" s="432">
        <v>1658124286</v>
      </c>
      <c r="N70" s="432">
        <v>44877735</v>
      </c>
      <c r="O70" s="432">
        <v>504992007.19</v>
      </c>
      <c r="P70" s="433">
        <v>6812534367.4299994</v>
      </c>
      <c r="R70" s="483">
        <f t="shared" si="1"/>
        <v>226440209.71000004</v>
      </c>
      <c r="S70" s="484">
        <f t="shared" si="2"/>
        <v>-87980494.470000029</v>
      </c>
      <c r="T70" s="484">
        <f t="shared" si="3"/>
        <v>1203788180</v>
      </c>
      <c r="U70" s="484">
        <f t="shared" si="4"/>
        <v>-1771463875</v>
      </c>
      <c r="V70" s="484">
        <f t="shared" si="5"/>
        <v>477588315.19</v>
      </c>
      <c r="W70" s="485">
        <f t="shared" si="5"/>
        <v>148372335.42999935</v>
      </c>
      <c r="X70" s="489">
        <f t="shared" si="6"/>
        <v>2.1779315512792372E-2</v>
      </c>
    </row>
    <row r="71" spans="2:24" x14ac:dyDescent="0.25">
      <c r="F71" s="356"/>
      <c r="G71" s="357"/>
      <c r="H71" s="357"/>
    </row>
    <row r="72" spans="2:24" x14ac:dyDescent="0.25">
      <c r="F72" s="358"/>
      <c r="G72" s="356"/>
      <c r="H72" s="356"/>
    </row>
    <row r="73" spans="2:24" x14ac:dyDescent="0.25">
      <c r="F73" s="358"/>
    </row>
  </sheetData>
  <mergeCells count="6">
    <mergeCell ref="B70:C70"/>
    <mergeCell ref="K4:P4"/>
    <mergeCell ref="R4:X4"/>
    <mergeCell ref="B4:B5"/>
    <mergeCell ref="C4:C5"/>
    <mergeCell ref="D4:I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Overview&gt;Rev-Exp 05-13</vt:lpstr>
      <vt:lpstr>Overview Outturns by Agency</vt:lpstr>
      <vt:lpstr>2006-2007</vt:lpstr>
      <vt:lpstr>2008</vt:lpstr>
      <vt:lpstr>2009</vt:lpstr>
      <vt:lpstr>2010</vt:lpstr>
      <vt:lpstr>2011 (Jan-Jun)</vt:lpstr>
      <vt:lpstr>2011-12</vt:lpstr>
      <vt:lpstr>2012-13</vt:lpstr>
      <vt:lpstr>2013-14</vt:lpstr>
      <vt:lpstr>2014-15</vt:lpstr>
      <vt:lpstr>'2009'!Print_Titles</vt:lpstr>
      <vt:lpstr>'2010'!Print_Titles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Wolf</dc:creator>
  <cp:lastModifiedBy>FAJKratke</cp:lastModifiedBy>
  <dcterms:created xsi:type="dcterms:W3CDTF">2014-03-28T09:40:22Z</dcterms:created>
  <dcterms:modified xsi:type="dcterms:W3CDTF">2015-02-15T19:22:03Z</dcterms:modified>
</cp:coreProperties>
</file>